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120" windowHeight="8190" tabRatio="595" activeTab="1"/>
  </bookViews>
  <sheets>
    <sheet name="INDICE" sheetId="1" r:id="rId1"/>
    <sheet name="INGRESOS" sheetId="2" r:id="rId2"/>
    <sheet name="OBJETO DEL GASTO" sheetId="3" r:id="rId3"/>
    <sheet name="PROGRAMA 1" sheetId="4" r:id="rId4"/>
    <sheet name="PROGRAMA 2" sheetId="5" r:id="rId5"/>
    <sheet name="PROGRAMA 3" sheetId="6" r:id="rId6"/>
    <sheet name="PROGRAMA 4" sheetId="7" r:id="rId7"/>
    <sheet name="CUADRO 1 DOAR" sheetId="8" r:id="rId8"/>
    <sheet name="CONSOLIDADO" sheetId="9" r:id="rId9"/>
    <sheet name="CUADRO 5 TC" sheetId="10" r:id="rId10"/>
    <sheet name="Hoja2" sheetId="11" r:id="rId11"/>
    <sheet name="Hoja1" sheetId="12" r:id="rId12"/>
  </sheets>
  <definedNames/>
  <calcPr fullCalcOnLoad="1"/>
</workbook>
</file>

<file path=xl/sharedStrings.xml><?xml version="1.0" encoding="utf-8"?>
<sst xmlns="http://schemas.openxmlformats.org/spreadsheetml/2006/main" count="1024" uniqueCount="660">
  <si>
    <t>CODIGO</t>
  </si>
  <si>
    <t>DETALLE</t>
  </si>
  <si>
    <t>MONTO</t>
  </si>
  <si>
    <t>PORCENTA-</t>
  </si>
  <si>
    <t>JE RELATIVO</t>
  </si>
  <si>
    <t xml:space="preserve"> </t>
  </si>
  <si>
    <t>INGRESOS TOTALES</t>
  </si>
  <si>
    <t>FINANCIAMIENTO</t>
  </si>
  <si>
    <t>MUNICIPALIDAD DE FLORES</t>
  </si>
  <si>
    <t>SECCION DE INGRESOS</t>
  </si>
  <si>
    <t>SERVICIOS</t>
  </si>
  <si>
    <t>MANTENIMIENTO Y REPARACION</t>
  </si>
  <si>
    <t>BIENES DURADEROS</t>
  </si>
  <si>
    <t>EGRESOS TOTALES</t>
  </si>
  <si>
    <t>SECCION DE EGRESOS</t>
  </si>
  <si>
    <t>DETALLE GENERAL DEL OBJETO DEL GASTO</t>
  </si>
  <si>
    <t>CLASIFICACION DE EGRESOS</t>
  </si>
  <si>
    <t>ASIGNACION</t>
  </si>
  <si>
    <t>%</t>
  </si>
  <si>
    <t>002</t>
  </si>
  <si>
    <t>005</t>
  </si>
  <si>
    <t>006</t>
  </si>
  <si>
    <t>VIAS DE COMUNICACIÓN TERRESTRE</t>
  </si>
  <si>
    <t>TOTAL PROYECTO 2</t>
  </si>
  <si>
    <t>TOTAL PROYECTO 6</t>
  </si>
  <si>
    <t>ACT.</t>
  </si>
  <si>
    <t>TOTALES</t>
  </si>
  <si>
    <t>INGRESO ESPECIFICO</t>
  </si>
  <si>
    <t>PRO</t>
  </si>
  <si>
    <t>GRA</t>
  </si>
  <si>
    <t>MA</t>
  </si>
  <si>
    <t>SERV</t>
  </si>
  <si>
    <t>GRUP</t>
  </si>
  <si>
    <t>YEC</t>
  </si>
  <si>
    <t>TO</t>
  </si>
  <si>
    <t>APLICACIÓN</t>
  </si>
  <si>
    <t>CUADRO N° 1</t>
  </si>
  <si>
    <t>05</t>
  </si>
  <si>
    <t>02</t>
  </si>
  <si>
    <t>06</t>
  </si>
  <si>
    <t>Yo Allen Roberto Barrantes Núñez, Costarricense, casado, Cédula N° 4-112-213 hago constar que los datos suministrados</t>
  </si>
  <si>
    <t>anteriormente corresponden a las aplicaciones dadas por la Municipalidad a la totalidad de los recursos con origen especí-</t>
  </si>
  <si>
    <t>DETALLE DE ORIGEN Y APLICACIÓN DE RECURSOS ESPECIFICOS</t>
  </si>
  <si>
    <t>3.0.0.0.00.00.0.0.000</t>
  </si>
  <si>
    <t>3.3.0.0.00.00.0.0.000</t>
  </si>
  <si>
    <t>RECURSOS DE VIGENCIAS ANTERIORES</t>
  </si>
  <si>
    <t>3.3.2.0.00.00.0.0.000</t>
  </si>
  <si>
    <t>Superavit Espécifico</t>
  </si>
  <si>
    <t>CONSTRUCCIONES ADICIONES Y MEJORAS</t>
  </si>
  <si>
    <t>TOTAL PROYECTO 5</t>
  </si>
  <si>
    <t>PRESUPUESTO DE EGRESOS PROGRAMA IV -  INVERSIONES CON PARTIDAS ESPECIFICAS</t>
  </si>
  <si>
    <t>4.6.5.02</t>
  </si>
  <si>
    <t>4.6.5.02.99</t>
  </si>
  <si>
    <t>Otras construcciones adiciones y mejoras</t>
  </si>
  <si>
    <t>4.6.5.02.99.01</t>
  </si>
  <si>
    <t>4.5.02</t>
  </si>
  <si>
    <t>Vias de Comunicación Terrestre</t>
  </si>
  <si>
    <t>TOTAL PROGRAMA 4</t>
  </si>
  <si>
    <t>Instalaciones</t>
  </si>
  <si>
    <t>MAQUINARIA EQUIPO Y MOBILIARIO</t>
  </si>
  <si>
    <t>Superavit Específico</t>
  </si>
  <si>
    <t>INSTALACIONES</t>
  </si>
  <si>
    <t>OTROS PROYECTOS</t>
  </si>
  <si>
    <t>PROGRAMA IV: INVERSIONES CON PARTIDAS ESPECIFICAS</t>
  </si>
  <si>
    <t>DETALLE DEL OBJETO DEL GASTO PROGRAMA IV</t>
  </si>
  <si>
    <t>PRESUPUESTO DE EGRESOS PROGRAMA 4 -  INSTALACIONES</t>
  </si>
  <si>
    <t>4.5.5</t>
  </si>
  <si>
    <t>4.5.5.02</t>
  </si>
  <si>
    <t>4.5.5.02.07</t>
  </si>
  <si>
    <t>PRESUPUESTO DE EGRESOS PROGRAMA 4 -  OTRAS OBRAS</t>
  </si>
  <si>
    <t>4.6.5.</t>
  </si>
  <si>
    <t>Otras construccionea adiciones y mejoras</t>
  </si>
  <si>
    <t>4.5.02.07</t>
  </si>
  <si>
    <t>4.5.02.99</t>
  </si>
  <si>
    <t>4.5.5.02.07.02</t>
  </si>
  <si>
    <t>PRESUPUESTO DE EGRESOS PROGRAMA 4 -  VIAS DE COMUNICACIÓN TERRESTRE</t>
  </si>
  <si>
    <t>4.2.5</t>
  </si>
  <si>
    <t>4.2.5.02</t>
  </si>
  <si>
    <t>4.2.5.02.02</t>
  </si>
  <si>
    <t>4.2.5.02.02.01</t>
  </si>
  <si>
    <t>4.5.02.02</t>
  </si>
  <si>
    <t>TOTAL PROGRAMA IV</t>
  </si>
  <si>
    <t>EGRESOS PROGRAMA IV</t>
  </si>
  <si>
    <t>Construcción cancha multiusos Santísima Trinidad</t>
  </si>
  <si>
    <t>Construcción de aceras Santa Marta</t>
  </si>
  <si>
    <t>4.2.5.02.02.03</t>
  </si>
  <si>
    <t>Mejoramiento Infraestructura Acueducto municipal</t>
  </si>
  <si>
    <t>TOTAL INGRESOS</t>
  </si>
  <si>
    <t>PROGRAMA 1</t>
  </si>
  <si>
    <t>PROGRAMA 2</t>
  </si>
  <si>
    <t>PROGRAMA 3</t>
  </si>
  <si>
    <t>PROGRAMA 4</t>
  </si>
  <si>
    <t>SUPERAVIT LIBRE</t>
  </si>
  <si>
    <t>SUPERAVIT ESPECIFICO</t>
  </si>
  <si>
    <t>FALTA DISTRIB.</t>
  </si>
  <si>
    <t>4.2.5.02.02.04</t>
  </si>
  <si>
    <t>4.2.5.02.02.05</t>
  </si>
  <si>
    <t>4.2.5.01</t>
  </si>
  <si>
    <t>4.2.5.01.01</t>
  </si>
  <si>
    <t>Maquinaria y equipo para la produccion</t>
  </si>
  <si>
    <t>4.6.5.01</t>
  </si>
  <si>
    <t>MAQUINARI EQUIPO Y MOBILIARIO</t>
  </si>
  <si>
    <t>4.6.5.01.05</t>
  </si>
  <si>
    <t>Equipo y Programas Computo (Esc. Ramon Barrantes)</t>
  </si>
  <si>
    <t>4.6.5.02.99.02</t>
  </si>
  <si>
    <t>Construcción parque Eucaliptos</t>
  </si>
  <si>
    <t>4.5.01</t>
  </si>
  <si>
    <t>4.5.01.01</t>
  </si>
  <si>
    <t>Maquinaria y Equipo para la produccion</t>
  </si>
  <si>
    <t>4.5.01.05</t>
  </si>
  <si>
    <t>Equipo y programas de computo (E. Ramón Barrantes)</t>
  </si>
  <si>
    <t>3.3.2.0.00.00</t>
  </si>
  <si>
    <t xml:space="preserve">PRESUPUESTO DE EGRESOS PROGRAMA III -  INVERSIONES </t>
  </si>
  <si>
    <t>3.2.5</t>
  </si>
  <si>
    <t>3.2.5.02</t>
  </si>
  <si>
    <t>3.2.5.02.02</t>
  </si>
  <si>
    <t>3.5.02</t>
  </si>
  <si>
    <t>3.5.02.02</t>
  </si>
  <si>
    <t>TOTAL PROGRAMA 3</t>
  </si>
  <si>
    <t xml:space="preserve">PROGRAMA III: INVERSIONES </t>
  </si>
  <si>
    <t>DETALLE DEL OBJETO DEL GASTO PROGRAMA III</t>
  </si>
  <si>
    <t>TOTAL PROGRAMA III</t>
  </si>
  <si>
    <t>EGRESOS PROGRAMA III</t>
  </si>
  <si>
    <t>Saldo Partidas Específicas</t>
  </si>
  <si>
    <t>3.3.1.0.00.00.0.0.000</t>
  </si>
  <si>
    <t>Superavit libre</t>
  </si>
  <si>
    <t xml:space="preserve">PRESUPUESTO DE EGRESOS PROGRAMA 1 -  ADMINISTRACION GENERAL </t>
  </si>
  <si>
    <t>1.6</t>
  </si>
  <si>
    <t>TRANSFERENCIAS CORRIENTES</t>
  </si>
  <si>
    <t>1.6.01</t>
  </si>
  <si>
    <t>TRANSFERECIAS CORRIENTES DE SECT. PUBL</t>
  </si>
  <si>
    <t>1.6.01.01</t>
  </si>
  <si>
    <t>TRANSFERENCIAS CORRIENTES DEL GOB. CENTRA</t>
  </si>
  <si>
    <t>1.6.01.01.01</t>
  </si>
  <si>
    <t>Organo de normalización tecnica 1% IBI</t>
  </si>
  <si>
    <t>1.6.01.02</t>
  </si>
  <si>
    <t>TRANSF.CORRIENTES A ORG.DESCONCENTRADOS</t>
  </si>
  <si>
    <t>1.6.01.02.01</t>
  </si>
  <si>
    <t>Junta administrativa del Registro Nacion al</t>
  </si>
  <si>
    <t>1.6.01.02.02</t>
  </si>
  <si>
    <t>Aporte CONAGEBIO 10% Timbre parques nacionales</t>
  </si>
  <si>
    <t>1.6.01.02.03</t>
  </si>
  <si>
    <t>Fondo Parques Nacionales</t>
  </si>
  <si>
    <t>1.6.01.03</t>
  </si>
  <si>
    <t>TRANSF.CORRIENTES A INST. DESENT. NO EMP.</t>
  </si>
  <si>
    <t>1.6.01.03.01</t>
  </si>
  <si>
    <t>Juntas de Educación 10% IBI</t>
  </si>
  <si>
    <t>TOTAL PROGRAMA 1</t>
  </si>
  <si>
    <t>PRESUPUESTO DE EGRESOS PROGRAMA 1 -  REGISTRO DE DEUDAS FONDOS Y TRANSFERENCIAS</t>
  </si>
  <si>
    <t>1.4.6</t>
  </si>
  <si>
    <t>1.4.6.01</t>
  </si>
  <si>
    <t>TRANSFERENCIAS CORRIENTES DE SECT. PUBL.</t>
  </si>
  <si>
    <t>1.4.6.01.01</t>
  </si>
  <si>
    <t>TRANSFERENCIAS CORRIENTES DEL GOB. CENTRAL</t>
  </si>
  <si>
    <t>1.4.6.01.01.01</t>
  </si>
  <si>
    <t>Organo normalización Técnica 1% IBI</t>
  </si>
  <si>
    <t>1.4.6.01.02</t>
  </si>
  <si>
    <t>TRANSF. CORRIENTES A ORG. DESCONCENTRADOS</t>
  </si>
  <si>
    <t>1.4.6.01.02.01</t>
  </si>
  <si>
    <t>Junta Administrativa del Registro Nacional</t>
  </si>
  <si>
    <t>1.4.6.01.02.02</t>
  </si>
  <si>
    <t>1.4.6.01.02.03</t>
  </si>
  <si>
    <t>1.4.6.01.03</t>
  </si>
  <si>
    <t>TRANSF. CORRIENTES A INST. DESENT. NO EMPR</t>
  </si>
  <si>
    <t>1.4.6.01.03.01</t>
  </si>
  <si>
    <t>TOTAL REGISTRO DE DEUDAS FONDOS TRANSFERENCIAS</t>
  </si>
  <si>
    <t xml:space="preserve">PRESUPUESTO DE EGRESOS PROGRAMA 2 -  SERVICIOS COMUNALES </t>
  </si>
  <si>
    <t>2.1</t>
  </si>
  <si>
    <t>2.1.04</t>
  </si>
  <si>
    <t>SERVICIOS DE GESTION Y APOYO</t>
  </si>
  <si>
    <t>2.1.04.06</t>
  </si>
  <si>
    <t>Servicios generales</t>
  </si>
  <si>
    <t>2.1.08</t>
  </si>
  <si>
    <t>MATERIALES Y SUMINISTROS</t>
  </si>
  <si>
    <t>TOTAL SERVICIO 3</t>
  </si>
  <si>
    <t>PRESUPUESTO DE EGRESOS SERVICIO 10 -  SOCIALES Y COMPLEMENTARIOS</t>
  </si>
  <si>
    <t>2.10.1</t>
  </si>
  <si>
    <t>2.10.1.04</t>
  </si>
  <si>
    <t>2.10.1.04.06</t>
  </si>
  <si>
    <t>Servicios Generales (persona joven)</t>
  </si>
  <si>
    <t>TOTAL SERVICIO 10</t>
  </si>
  <si>
    <t>Mantenimiento de Vias de comunicación</t>
  </si>
  <si>
    <t>TOTAL SERVICIO 22</t>
  </si>
  <si>
    <t>Servicios Generales</t>
  </si>
  <si>
    <t>TOTAL PROGRAMA 2</t>
  </si>
  <si>
    <t>PRESUPUESTO DE EGRESOS PROYECTO 2  -  VIAS DE COMUNICACIÓN TERRESTRE</t>
  </si>
  <si>
    <t>PRESUPUESTO DE EGRESOS PROYECTO 5 -  INSTALACIONES</t>
  </si>
  <si>
    <t>3.5.5</t>
  </si>
  <si>
    <t>3.5.5.02</t>
  </si>
  <si>
    <t>3.5.5.02.07</t>
  </si>
  <si>
    <t>3.5.5.02.07.02</t>
  </si>
  <si>
    <t>Entubado de agua potable ruta nacional Nº 3</t>
  </si>
  <si>
    <t>PRESUPUESTO DE EGRESOS PROYECTO 6 -  OTROS PROYECTOS</t>
  </si>
  <si>
    <t>3.6.5</t>
  </si>
  <si>
    <t>3.6.5.01</t>
  </si>
  <si>
    <t>3.6.5.01.05</t>
  </si>
  <si>
    <t>Equipo y programas de computo</t>
  </si>
  <si>
    <t>PRESUPUESTO DE EGRESOS PROYECTO 7 -  OTROS FONDOS E INVERSIONES</t>
  </si>
  <si>
    <t>CUENTAS ESPECIALES</t>
  </si>
  <si>
    <t>TOTAL PROYECTO 7</t>
  </si>
  <si>
    <t>3.5.02.07</t>
  </si>
  <si>
    <t>3.5.01</t>
  </si>
  <si>
    <t>3.5.01.05</t>
  </si>
  <si>
    <t>4.5.5.02.07.04</t>
  </si>
  <si>
    <t>Reconstruccion Parque infantil los Itabos</t>
  </si>
  <si>
    <t>PRESUPUESTO DE EGRESOS PROGRAMA 4 -  EDIFICIOS</t>
  </si>
  <si>
    <t>4.1.5.02</t>
  </si>
  <si>
    <t>4.1.5.02.01</t>
  </si>
  <si>
    <t>Edificios</t>
  </si>
  <si>
    <t>4.1.5.02.01.01</t>
  </si>
  <si>
    <t>Cielo raso y piso Salon Comunal Cristo Rey</t>
  </si>
  <si>
    <t>4.1.5.02.01.02</t>
  </si>
  <si>
    <t>Construc. Muro Contención Costado Oeste las Flores</t>
  </si>
  <si>
    <t>4.1.5.02.01.03</t>
  </si>
  <si>
    <t>Acondicionamiento area de salud Adulto mayor</t>
  </si>
  <si>
    <t>Construc. 250m l. acera 200 Oeste bar mauros</t>
  </si>
  <si>
    <t>Construcción aceras alcant. Santa Elena</t>
  </si>
  <si>
    <t>4.2.5.02.02.06</t>
  </si>
  <si>
    <t>Construcción aceras alcant. Santisima Trinidad</t>
  </si>
  <si>
    <t>TOTAL PROYECTO 1</t>
  </si>
  <si>
    <t>4.5.02.01</t>
  </si>
  <si>
    <t>EDIFICIOS</t>
  </si>
  <si>
    <t>001</t>
  </si>
  <si>
    <t>OTROS FONDOS E INVERSIONES</t>
  </si>
  <si>
    <t xml:space="preserve">PROGRAMA 1: ADMINISTRACION GENERAL </t>
  </si>
  <si>
    <t>004</t>
  </si>
  <si>
    <t>REGISTRO DE DEUDAS FONDOS TRANS</t>
  </si>
  <si>
    <t>DETALLE DEL OBJETO DEL GASTO PROGRAMA 1</t>
  </si>
  <si>
    <t>EGRESOS PROGRAMA 1</t>
  </si>
  <si>
    <t>PROGRAMA 2: SERVICIOS COMUNALES</t>
  </si>
  <si>
    <t>MANTENIMIENTO CAMINOS Y CALLES</t>
  </si>
  <si>
    <t>SOCIALES Y COMPLEMENTERIOS</t>
  </si>
  <si>
    <t>DETALLE DEL OBJETO DEL GASTO PROGRAMA 2</t>
  </si>
  <si>
    <t>EGRESOS PROGRAMA 2</t>
  </si>
  <si>
    <t xml:space="preserve">PRESUPUESTO DE EGRESOS SERVICIO 6 - ACUEDUCTO </t>
  </si>
  <si>
    <t>2.6.1</t>
  </si>
  <si>
    <t>TOTAL SERVICIO 6</t>
  </si>
  <si>
    <t>ADMINISTRACION GENERAL</t>
  </si>
  <si>
    <t>3.3.1.0.00.00</t>
  </si>
  <si>
    <t>01</t>
  </si>
  <si>
    <t>3.3.2.1.00.00</t>
  </si>
  <si>
    <t>Jta. Administ. Reg. Nac.</t>
  </si>
  <si>
    <t>04</t>
  </si>
  <si>
    <t>Organo Normaliz. Tec.</t>
  </si>
  <si>
    <t>3.3.2.2.00.00</t>
  </si>
  <si>
    <t>3.3.2.3.00.00</t>
  </si>
  <si>
    <t>Aporte CONAGEBIO</t>
  </si>
  <si>
    <t>3.3.2.4.00.00</t>
  </si>
  <si>
    <t>Fondo parques nacion.</t>
  </si>
  <si>
    <t>3.3.2.5.00.00</t>
  </si>
  <si>
    <t>Jtas de Educación</t>
  </si>
  <si>
    <t>3.3.2.7.00.00</t>
  </si>
  <si>
    <t>Fondo Imp. Bienes Inm.</t>
  </si>
  <si>
    <t>Vias de Comunicación</t>
  </si>
  <si>
    <t>07</t>
  </si>
  <si>
    <t>Otros fondos e inversion.</t>
  </si>
  <si>
    <t>3.3.2.10.00.00</t>
  </si>
  <si>
    <t>Proy.Persona Jóven</t>
  </si>
  <si>
    <t>10</t>
  </si>
  <si>
    <t>3.3.2.14.00.00</t>
  </si>
  <si>
    <t>Aporte CONAVI R. N 3</t>
  </si>
  <si>
    <t>3.3.2.15.00.00</t>
  </si>
  <si>
    <t>Fondo Prestamo IFAM</t>
  </si>
  <si>
    <t>Otros proyectos</t>
  </si>
  <si>
    <t>3.3.2.16.00.00</t>
  </si>
  <si>
    <t>Muro de retención costado oeste mision misionera L.V.</t>
  </si>
  <si>
    <t>Const.aceras alcantarill.</t>
  </si>
  <si>
    <t>Santisima Trinidad</t>
  </si>
  <si>
    <t>Mejoramiento Infraestr.</t>
  </si>
  <si>
    <t>Acueducto Municipal</t>
  </si>
  <si>
    <t>Reconstruccion parque</t>
  </si>
  <si>
    <t>infantil Los Itabos</t>
  </si>
  <si>
    <t xml:space="preserve">Construcción cancha </t>
  </si>
  <si>
    <t>multiusos Sant. Trinidad</t>
  </si>
  <si>
    <t>1.0.0.0.00.00.0.0.000</t>
  </si>
  <si>
    <t>INGRESOS CORRIENTES</t>
  </si>
  <si>
    <t>1.4.0.0.00.00.0.0.000</t>
  </si>
  <si>
    <t>1.4.1.0.00.00.0.0.000</t>
  </si>
  <si>
    <t>TRANSFERENCIAS CORRIENTES DEL SECTOR PUBLICO</t>
  </si>
  <si>
    <t>1.4.1.2.00.00.0.0.000</t>
  </si>
  <si>
    <t>TRANSFERENCIAS CORRIENTES DE ORGANOS DESCON.</t>
  </si>
  <si>
    <t>1.4.1.2.01.00.0.0.000</t>
  </si>
  <si>
    <t>Aporte Comité Cantonal de la Persona Jóven</t>
  </si>
  <si>
    <t xml:space="preserve">PRESUPUESTO DE EGRESOS SERVICIO 3 - MANTENIMIENTO DE CAMINOS Y CALLES </t>
  </si>
  <si>
    <t>2.3.2</t>
  </si>
  <si>
    <t>MATER. PRODUC. USO CONSTRUC. Y MANTENIM.</t>
  </si>
  <si>
    <t>3.2.5.02.02.03</t>
  </si>
  <si>
    <t>Construcción y reparación de aceras del Cantón</t>
  </si>
  <si>
    <t>PERSONA JOVEN</t>
  </si>
  <si>
    <t>4.1.5.02.01.04</t>
  </si>
  <si>
    <t xml:space="preserve">Reparac. Remodelac. Edificio Adulto Mayor </t>
  </si>
  <si>
    <t>1.4.1.2.01.00</t>
  </si>
  <si>
    <t>Comité Persona Jóven</t>
  </si>
  <si>
    <t>Caminos Vecinales</t>
  </si>
  <si>
    <t>Organo Normaliz. Tecnica</t>
  </si>
  <si>
    <t>Jta. Administ. Reg.Nacional</t>
  </si>
  <si>
    <t>Fondo parques nacionales</t>
  </si>
  <si>
    <t>Sociales y Complementarios</t>
  </si>
  <si>
    <t>Cielo raso piso Salón Comunal</t>
  </si>
  <si>
    <t>Cristo Rey</t>
  </si>
  <si>
    <t>Construc.Muro Contenc. Costad.</t>
  </si>
  <si>
    <t>oeste L. Flores</t>
  </si>
  <si>
    <t xml:space="preserve">Acondicionamiento Area de </t>
  </si>
  <si>
    <t>salud adulto mayor</t>
  </si>
  <si>
    <t>Reparacion remodelac. Edificio</t>
  </si>
  <si>
    <t>Adulto mayor</t>
  </si>
  <si>
    <t>Compra de maquinaria y equipo</t>
  </si>
  <si>
    <t>Construccion aceras Sant. Marta</t>
  </si>
  <si>
    <t>Const.250ml acera 200 oeste</t>
  </si>
  <si>
    <t>Bar Mauros</t>
  </si>
  <si>
    <t>Muro retención costado oeste</t>
  </si>
  <si>
    <t>Misión misionera</t>
  </si>
  <si>
    <t>Const.aceras alcantarill. Barrio</t>
  </si>
  <si>
    <t>Santa Elena</t>
  </si>
  <si>
    <t>Compra de equipo y Progr.Computo</t>
  </si>
  <si>
    <t>SECCION DE EGRESOS POR PARTIDA</t>
  </si>
  <si>
    <t>GENERAL Y POR PROGRAMA</t>
  </si>
  <si>
    <t>PROGRAMA I: DIRECCION Y</t>
  </si>
  <si>
    <t>PROGRAMA II:SERVICIOS</t>
  </si>
  <si>
    <t>PROGRAMA III:</t>
  </si>
  <si>
    <t>COMUNALES</t>
  </si>
  <si>
    <t>INVERSIONES</t>
  </si>
  <si>
    <t>TOTALES POR OBJETO DEL GASTO</t>
  </si>
  <si>
    <t>REMUNERACIONES</t>
  </si>
  <si>
    <t>INTERESES Y COMISIONES</t>
  </si>
  <si>
    <t>TRANSFERENCIAS DE CAPITAL</t>
  </si>
  <si>
    <t>AMORTIZACION</t>
  </si>
  <si>
    <t>SECCION DE EGRESOS DETALLADOS</t>
  </si>
  <si>
    <t>PROGRAMA II: SERVICIOS</t>
  </si>
  <si>
    <t>TOTALES POR EL OBJETO DEL GASTO</t>
  </si>
  <si>
    <t>1.01.01</t>
  </si>
  <si>
    <t>1.03.02</t>
  </si>
  <si>
    <t>1.03.03</t>
  </si>
  <si>
    <t>1.04.01</t>
  </si>
  <si>
    <t>1.04.05</t>
  </si>
  <si>
    <t>1.04.06</t>
  </si>
  <si>
    <t>1.08.02</t>
  </si>
  <si>
    <t>1.08.03</t>
  </si>
  <si>
    <t>Manten. De instalaciones y otras obras</t>
  </si>
  <si>
    <t>1.08.05</t>
  </si>
  <si>
    <t>Manten. Y reparación equipo de transporte</t>
  </si>
  <si>
    <t>MATER. PROD. USO CONST. MANTEN.</t>
  </si>
  <si>
    <t>2.03.02</t>
  </si>
  <si>
    <t>Materiales y productos minerales y asfalt.</t>
  </si>
  <si>
    <t>2.03.99</t>
  </si>
  <si>
    <t>Otros mater. Y product. De uso construc.</t>
  </si>
  <si>
    <t>5.01.01</t>
  </si>
  <si>
    <t>5.01.04</t>
  </si>
  <si>
    <t>Equipo y mobiliario de oficina</t>
  </si>
  <si>
    <t>5.01.05</t>
  </si>
  <si>
    <t>5.01.99</t>
  </si>
  <si>
    <t>Maquinaria y Equipo diverso</t>
  </si>
  <si>
    <t>CONSTRUCCIONES ADICIONES Y MEJ.</t>
  </si>
  <si>
    <t>5.02.01</t>
  </si>
  <si>
    <t>5.02.02</t>
  </si>
  <si>
    <t>5.02.07</t>
  </si>
  <si>
    <t>5.02.99</t>
  </si>
  <si>
    <t>BIENES DURADEROS DIVERSOS</t>
  </si>
  <si>
    <t>5.99.99</t>
  </si>
  <si>
    <t>Otros bienes duraderos</t>
  </si>
  <si>
    <t>TRANSFERENC. CORRIEN.AL SEC. PUB</t>
  </si>
  <si>
    <t>6.01.01</t>
  </si>
  <si>
    <t>Trnasferencias corrientes al Gob. Central</t>
  </si>
  <si>
    <t>6.01.02</t>
  </si>
  <si>
    <t>Transf. Corrient. A organos desconcentrad.</t>
  </si>
  <si>
    <t>6.01.03</t>
  </si>
  <si>
    <t>Transf. Corrient. A instit. Desent. No emp.</t>
  </si>
  <si>
    <t>6.01.04</t>
  </si>
  <si>
    <t>Transf. Corrient. A Gobiernos Locales</t>
  </si>
  <si>
    <t>6.01.06</t>
  </si>
  <si>
    <t>Otras transf. corrient. Del sector privado</t>
  </si>
  <si>
    <t>TRANSFERENCIAS CORRIENT.A PERS.</t>
  </si>
  <si>
    <t>6.02.02</t>
  </si>
  <si>
    <t>Becas a terceras personas</t>
  </si>
  <si>
    <t>PRESTACIONES</t>
  </si>
  <si>
    <t>6.03.01</t>
  </si>
  <si>
    <t>Prestaciones legales</t>
  </si>
  <si>
    <t>TRASFERENCIAS DE CAPITAL</t>
  </si>
  <si>
    <t>7.01</t>
  </si>
  <si>
    <t>TRANSF. DE CAPITAL SECTOR PUBL.</t>
  </si>
  <si>
    <t>7.01.03</t>
  </si>
  <si>
    <t>Transf. cap. Inst. desent. No empresariales</t>
  </si>
  <si>
    <t>7.03</t>
  </si>
  <si>
    <t>TRANSF. DE CAPITAL A INST. PRIV. SIN</t>
  </si>
  <si>
    <t>FINES DE LUCRO</t>
  </si>
  <si>
    <t>7.03.01</t>
  </si>
  <si>
    <t>Transf. De capital a asociaciones</t>
  </si>
  <si>
    <t>SUMAS SIN ASIGNACION PRESUPUES.</t>
  </si>
  <si>
    <t>9.02.02</t>
  </si>
  <si>
    <t>PARTIDAS ESPECIFICAS</t>
  </si>
  <si>
    <t>PROGRAMA IV:</t>
  </si>
  <si>
    <t>Fondo Plan de Lotificación</t>
  </si>
  <si>
    <t>PLAN OPERATIVO ANUAL</t>
  </si>
  <si>
    <t>ÍNDICE</t>
  </si>
  <si>
    <t xml:space="preserve">  PÁGINA</t>
  </si>
  <si>
    <t>CAPÍTULO I:  PRESUPUESTO EXTRAORDINARIO</t>
  </si>
  <si>
    <t>INGRESOS</t>
  </si>
  <si>
    <t>Justificación de Ingresos</t>
  </si>
  <si>
    <t xml:space="preserve">EGRESOS </t>
  </si>
  <si>
    <t>PROGRAMA I:</t>
  </si>
  <si>
    <t>Detalle General del objeto del gasto</t>
  </si>
  <si>
    <t>Egresos Dirección y Administración General (actividades)</t>
  </si>
  <si>
    <t>PROGRAMA II:</t>
  </si>
  <si>
    <t>Egresos Servicios Comunales</t>
  </si>
  <si>
    <t>Egresos Inversiones</t>
  </si>
  <si>
    <t>EGRESOS POR PARTIDA Y PROGRAMA</t>
  </si>
  <si>
    <t>EGRESOS DETALLADOS POR PARTIDA Y PROGRAMA</t>
  </si>
  <si>
    <t>Detalle de Origen y Aplicación de Recursos Específicos  (Cuadro Nº 1)</t>
  </si>
  <si>
    <t>Marco General</t>
  </si>
  <si>
    <t>Marco General Plazas</t>
  </si>
  <si>
    <t>Programas I    Dirección y Administración General</t>
  </si>
  <si>
    <t>Programas II   Servicios Comunales</t>
  </si>
  <si>
    <t>Programas III  Inversiones</t>
  </si>
  <si>
    <t>Matríz para evaluar el POA</t>
  </si>
  <si>
    <t>**.**</t>
  </si>
  <si>
    <t xml:space="preserve">                                                                                                       </t>
  </si>
  <si>
    <t>Sección de Ingresos</t>
  </si>
  <si>
    <t>Justificación de Gastos</t>
  </si>
  <si>
    <t>Egresos Partidas Específicas</t>
  </si>
  <si>
    <t>Certificación de la C.C.S.S. de que la Institución esta al día.</t>
  </si>
  <si>
    <t>Programas IV  Inversiones con partidas específicas</t>
  </si>
  <si>
    <t xml:space="preserve">   Detalle General del Objeto del Gasto programa 1, 2, 3 y 4</t>
  </si>
  <si>
    <t>Egresos inversiones</t>
  </si>
  <si>
    <t>Detalle general del objeto del gasto</t>
  </si>
  <si>
    <t>Egresos inversiones con partidas específicas</t>
  </si>
  <si>
    <t>Programas IV Inversiones con Partidas Específicas</t>
  </si>
  <si>
    <t>CAPITULO III:  ACTA DE APROBACION</t>
  </si>
  <si>
    <t>Sumas libres sin asignación presupuestaria</t>
  </si>
  <si>
    <t>9.02.01</t>
  </si>
  <si>
    <t>CAPITULO II:  PLAN OPERATIVO ANUAL 2013 (POA)</t>
  </si>
  <si>
    <t>4.2.5.02.02.07</t>
  </si>
  <si>
    <t>Construc. Aceras perímetro plaza de Llorente Flores</t>
  </si>
  <si>
    <t>PRESUPUESTO DE EGRESOS PROYECTO 1  -  EDIFICIOS</t>
  </si>
  <si>
    <t>3.1.5</t>
  </si>
  <si>
    <t>3.1.5.01</t>
  </si>
  <si>
    <t>3.1.5.01.99</t>
  </si>
  <si>
    <t>Maquinaria y equipo diverso</t>
  </si>
  <si>
    <t>3.1.5.02</t>
  </si>
  <si>
    <t>3.1.5.02.01.02</t>
  </si>
  <si>
    <t>3.1.5.02.01</t>
  </si>
  <si>
    <t>Construcción Edificio Red de Cuido</t>
  </si>
  <si>
    <t>3.5.01.99</t>
  </si>
  <si>
    <t>3.5.02.01</t>
  </si>
  <si>
    <t>3.2.5.02.02.06</t>
  </si>
  <si>
    <t>Reparación caminos y calles del Cantón</t>
  </si>
  <si>
    <t>3.2.5.02.02.01</t>
  </si>
  <si>
    <t>Unidad Técnica de Gestión Vial Cantonal (8114)</t>
  </si>
  <si>
    <t xml:space="preserve">PRESUPUESTO DE EGRESOS SERVICIO 2 - RECOLECCION DE BASURA </t>
  </si>
  <si>
    <t>Utiles y materiales de limpieza</t>
  </si>
  <si>
    <t>Equipo de transporte</t>
  </si>
  <si>
    <t>3.7.7</t>
  </si>
  <si>
    <t>3.7.7.03</t>
  </si>
  <si>
    <t>TRANSF. CAPITAL A ENTID. PRIV.SIN FINES LUCRO</t>
  </si>
  <si>
    <t>3.7.7.03.01</t>
  </si>
  <si>
    <t>TRANSF. CAPITAL A ASOCIACIONES</t>
  </si>
  <si>
    <t>3.7.7.03.01.01</t>
  </si>
  <si>
    <t>Aporte a la Iglesia Catolica</t>
  </si>
  <si>
    <t>3.7.7.03.01.02</t>
  </si>
  <si>
    <t>2.13.1</t>
  </si>
  <si>
    <t>2.13.1.08</t>
  </si>
  <si>
    <t>2.13.1.08.03</t>
  </si>
  <si>
    <t>Mantenimiento de Instalaciones y otras obras</t>
  </si>
  <si>
    <t>PRESUPUESTO DE EGRESOS SERVICIO 13 -  ALCANTARILLADO SANITARIO</t>
  </si>
  <si>
    <t>2.3.2.04</t>
  </si>
  <si>
    <t>HERRAMIENTAS REPUESTOS Y ACCESORIOS</t>
  </si>
  <si>
    <t>2.3.2.04.02</t>
  </si>
  <si>
    <t>Repuestos y accesorios</t>
  </si>
  <si>
    <t>PRESUPUESTO DE EGRESOS SERVICIO 09 - EDUCATIVOS, CULTURALES Y DEPORTIVOS</t>
  </si>
  <si>
    <t>2.9.1</t>
  </si>
  <si>
    <t>2.9.1.04</t>
  </si>
  <si>
    <t>2.9.1.04.06</t>
  </si>
  <si>
    <t>TOTAL SERVICIO 9</t>
  </si>
  <si>
    <t>REMUNERACIONES BASICAS</t>
  </si>
  <si>
    <t>INCENTIVOS SALARIALES</t>
  </si>
  <si>
    <t>Décimo tercer mes</t>
  </si>
  <si>
    <t>2.6.1.08</t>
  </si>
  <si>
    <t>2.6.1.08.03</t>
  </si>
  <si>
    <t>Mantenimiento de instalaciones y otras obras</t>
  </si>
  <si>
    <t>PRODUCTOS QUIMICOS CONEXOS</t>
  </si>
  <si>
    <t>Otros productos quimicos</t>
  </si>
  <si>
    <t>2.6.5</t>
  </si>
  <si>
    <t>2.6.5.01</t>
  </si>
  <si>
    <t>2.6.5.01.99</t>
  </si>
  <si>
    <t>2.6.5.02</t>
  </si>
  <si>
    <t>2.6.5.02.07</t>
  </si>
  <si>
    <t>3.7.03</t>
  </si>
  <si>
    <t>TRANSFER.CAP. A ENTID. PRIVAD. SIN FIN.LUCRO</t>
  </si>
  <si>
    <t>3.7.03.01</t>
  </si>
  <si>
    <t>Transferencias de capital a asociaciones</t>
  </si>
  <si>
    <t>2.1.08.03</t>
  </si>
  <si>
    <t>ALIMENTOS Y PRODUCTOS AGROPECUARIOS</t>
  </si>
  <si>
    <t>Productos agroforestales</t>
  </si>
  <si>
    <t>Textiles y vestuarios</t>
  </si>
  <si>
    <t>2.2.02</t>
  </si>
  <si>
    <t>ALIMENTOS Y PRODUCTOS AGROFORESTALES</t>
  </si>
  <si>
    <t>2.2.04</t>
  </si>
  <si>
    <t>2.2.04.02</t>
  </si>
  <si>
    <t>2.2.99</t>
  </si>
  <si>
    <t>2.2.99.04</t>
  </si>
  <si>
    <t>2.5.01</t>
  </si>
  <si>
    <t>2.5.01.99</t>
  </si>
  <si>
    <t>2.5.02</t>
  </si>
  <si>
    <t>2.5.02.07</t>
  </si>
  <si>
    <t>3</t>
  </si>
  <si>
    <t>RECOLECCION DE BASURA</t>
  </si>
  <si>
    <t>6</t>
  </si>
  <si>
    <t>ACUEDUCTOS</t>
  </si>
  <si>
    <t>9</t>
  </si>
  <si>
    <t>EDUCATIVOS CULTURALES Y DEPORT.</t>
  </si>
  <si>
    <t>13</t>
  </si>
  <si>
    <t>ALCANTARILLADO SANITARIO</t>
  </si>
  <si>
    <t>2</t>
  </si>
  <si>
    <t>5</t>
  </si>
  <si>
    <t>7</t>
  </si>
  <si>
    <t>09</t>
  </si>
  <si>
    <t>Educ. Cultur. Deportivos</t>
  </si>
  <si>
    <t>3.3.2.11.00.00</t>
  </si>
  <si>
    <t>Fondo Progr. Culturales</t>
  </si>
  <si>
    <t>Fondo Progr. Deportivos</t>
  </si>
  <si>
    <t>3.3.2.13.00.00</t>
  </si>
  <si>
    <t>Fondo Ley 8114</t>
  </si>
  <si>
    <t>3.3.2.17.00.00</t>
  </si>
  <si>
    <t>Fondo Recolec. Basura</t>
  </si>
  <si>
    <t>Recoleccion basura</t>
  </si>
  <si>
    <t>3.3.2.18.00.00</t>
  </si>
  <si>
    <t>Fondo acueducto</t>
  </si>
  <si>
    <t>3.3.2.19.00.00</t>
  </si>
  <si>
    <t>Fondo Alcant. Sanitario</t>
  </si>
  <si>
    <t>Alcantarillado Sanitario</t>
  </si>
  <si>
    <t>3.3.2.20.00.00</t>
  </si>
  <si>
    <t>Fondo Fodesaf red cuido</t>
  </si>
  <si>
    <t>Repar.Infraest. Cementerio</t>
  </si>
  <si>
    <t>Construc.aceras per. Plaza Llorente</t>
  </si>
  <si>
    <t>ESPECIFICO</t>
  </si>
  <si>
    <t>fico incorporados en el Presupuesto Extraordinario 01-2013.</t>
  </si>
  <si>
    <t>Sueldos fijos</t>
  </si>
  <si>
    <t>Retribución al ejercicio laboral de la prof.</t>
  </si>
  <si>
    <t>CONTR.PATR.DESAR.SEG. SOCIAL</t>
  </si>
  <si>
    <t>Contr.patr. Seguro salud CCSS</t>
  </si>
  <si>
    <t>Contr.patr.al banco popular desar. Comun</t>
  </si>
  <si>
    <t>CONTR.PATR.FOND.PENS.Y OTROS</t>
  </si>
  <si>
    <t>1.05.01</t>
  </si>
  <si>
    <t>Contr.patr.al seguro pensiones CCSS</t>
  </si>
  <si>
    <t>1.05.03</t>
  </si>
  <si>
    <t>Aporte Patr. Al fondo capitalizac. Laboral</t>
  </si>
  <si>
    <t>2.01.99</t>
  </si>
  <si>
    <t>ALIMENTOS Y PRODUC. AGROFOREST.</t>
  </si>
  <si>
    <t>2.02.02</t>
  </si>
  <si>
    <t>HERRAMIENTAS REPUEST. ACCESOR.</t>
  </si>
  <si>
    <t>2.04.02</t>
  </si>
  <si>
    <t>UTILES MATERIALES Y SUM. DIVERS.</t>
  </si>
  <si>
    <t>2.99.01</t>
  </si>
  <si>
    <t>Utiles materiale de oficina y computo</t>
  </si>
  <si>
    <t>2.99.03</t>
  </si>
  <si>
    <t>Productos de papel carton e impresos</t>
  </si>
  <si>
    <t>2.99.04</t>
  </si>
  <si>
    <t>2.99.05</t>
  </si>
  <si>
    <t>5.01.02</t>
  </si>
  <si>
    <t>2.2.1</t>
  </si>
  <si>
    <t>2.2.1.04</t>
  </si>
  <si>
    <t>2.2.1.04.06</t>
  </si>
  <si>
    <t>CUADRO N° 5</t>
  </si>
  <si>
    <t>TRANSFERENCIAS CORRIENTES Y DE CAPITAL A FABOR DE ENTIDADES PRIVADAS SIN FINES DE LUCRO</t>
  </si>
  <si>
    <t>NOMBRE DEL BENEFICIARIO CLASIFICADO</t>
  </si>
  <si>
    <t>CEDULA</t>
  </si>
  <si>
    <t>FUNDAMENTO</t>
  </si>
  <si>
    <t xml:space="preserve">FINALIDAD DEL </t>
  </si>
  <si>
    <t>DEL GASTO</t>
  </si>
  <si>
    <t>SEGÚN GRUPO Y SUBGRUPO DE EGRESOS</t>
  </si>
  <si>
    <t>JURIDICA</t>
  </si>
  <si>
    <t>LEGAL</t>
  </si>
  <si>
    <t>GASTO</t>
  </si>
  <si>
    <t>TRANSFERENCIAS DE CAPITAL A ENTIDADES</t>
  </si>
  <si>
    <t>PRIVADAS SIN FINES DE LUCRO</t>
  </si>
  <si>
    <t>TOTAL</t>
  </si>
  <si>
    <t>ELABORADO POR: ALLEN BARRANTES NUÑEZ</t>
  </si>
  <si>
    <t>FECHA: 07 DE MARZO DEL 2013</t>
  </si>
  <si>
    <t>3-010-045209</t>
  </si>
  <si>
    <t>Temporalidades de la Iglesia Catolica de la Diosecis de Alajuela</t>
  </si>
  <si>
    <t>Ley 7555</t>
  </si>
  <si>
    <t>Justificación de ingresos  y Gastos</t>
  </si>
  <si>
    <t>OTROS:</t>
  </si>
  <si>
    <t>Transferencias corrientes y de capital (Cuadro Nº 5)</t>
  </si>
  <si>
    <t>Certificación del Patrimonio Histórico Cultural</t>
  </si>
  <si>
    <t>Certificación del Bloque de Legalidad</t>
  </si>
  <si>
    <t>4.1.5</t>
  </si>
  <si>
    <t xml:space="preserve">   Fotocopia del Acta de la Sesión ordinaria Nº 234-13</t>
  </si>
  <si>
    <t>PRESUPUESTO EXTRAORDINARIO 01-2014</t>
  </si>
  <si>
    <t>PRESUPUESTO EXTRAORDINARIO 01- 2014</t>
  </si>
  <si>
    <t>PRESUPUESTO EXTRAORDINARIO Nº 01-2014</t>
  </si>
  <si>
    <t>Equipo y programas de computo (P4-Ct-1197-0300)</t>
  </si>
  <si>
    <t>2.10.1.07</t>
  </si>
  <si>
    <t>CAPACITACION Y PROTOCOLO</t>
  </si>
  <si>
    <t>2.10.1.07.02</t>
  </si>
  <si>
    <t>Actividades protocolarias y sociales</t>
  </si>
  <si>
    <t>2.10.2</t>
  </si>
  <si>
    <t>2.10.2.02</t>
  </si>
  <si>
    <t>2.10.2.02.03</t>
  </si>
  <si>
    <t>Alimentos y bebidas</t>
  </si>
  <si>
    <t>2.10.2.99</t>
  </si>
  <si>
    <t>UTILES, MATERIALES Y SUMINISTROS DIVERSOS</t>
  </si>
  <si>
    <t>2.10.2.99.04</t>
  </si>
  <si>
    <t>2.1.07</t>
  </si>
  <si>
    <t>2.1.07.02</t>
  </si>
  <si>
    <t>2.2.02.03</t>
  </si>
  <si>
    <t>PRESUPUESTO DE EGRESOS PROGRAMA 1 -  ADMINISTRACION GENERAL</t>
  </si>
  <si>
    <t>1.1.5</t>
  </si>
  <si>
    <t>1.1.5.01</t>
  </si>
  <si>
    <t>1.1.5.01.04</t>
  </si>
  <si>
    <t>1.1.5.01.03</t>
  </si>
  <si>
    <t>Equipo de Comunicación</t>
  </si>
  <si>
    <t>1.1.5.01.05</t>
  </si>
  <si>
    <t>Equipò y programas de computo</t>
  </si>
  <si>
    <t>1.1.2</t>
  </si>
  <si>
    <t>1.1.03</t>
  </si>
  <si>
    <t>SERVICIOS COMERCIALES Y FINANCIEROS</t>
  </si>
  <si>
    <t>1.1.03.06</t>
  </si>
  <si>
    <t>Comisiones y Gastos por servicios Comerc. Financ</t>
  </si>
  <si>
    <t>TOTAL ADMINISTRACION GENERAL</t>
  </si>
  <si>
    <t>Maquinaria y equipo diverso (Hidrómetros)</t>
  </si>
  <si>
    <t>3.2.2</t>
  </si>
  <si>
    <t>3.2.2.01</t>
  </si>
  <si>
    <t>3.2.2.01.04</t>
  </si>
  <si>
    <t>Tintas Pinturas y diluyentes</t>
  </si>
  <si>
    <t>Comité Cantonal de Deportes y Recreación de Flores</t>
  </si>
  <si>
    <t>3.2.2.03</t>
  </si>
  <si>
    <t>3.2.2.03.01</t>
  </si>
  <si>
    <t>Materiales y productos metálicos (rejillas y señales)</t>
  </si>
  <si>
    <t xml:space="preserve">PRESUPUESTO DE EGRESOS SERVICIO 5 - PARQUES Y OBRAS DE ORNATO </t>
  </si>
  <si>
    <t>2.5.5</t>
  </si>
  <si>
    <t>2.5.5.02</t>
  </si>
  <si>
    <t>2.5.5.02.07</t>
  </si>
  <si>
    <t>TOTAL SERVICIO 5</t>
  </si>
  <si>
    <t>2.0.0.0.00.00.0.0.000</t>
  </si>
  <si>
    <t>INGRESOS DE CAPITAL</t>
  </si>
  <si>
    <t>2.4.0.0.00.00.0.0.000</t>
  </si>
  <si>
    <t>2.4.1.0.00.00.0.0.000</t>
  </si>
  <si>
    <t>TRANSFERENCIAS DE CAPITAL DEL SECTOR PUBLICO</t>
  </si>
  <si>
    <t>2.4.1.2.00.00.0.0.000</t>
  </si>
  <si>
    <t>TRANSFERENCIAS DE CAPITAL DE ORGANOS DESCONC.</t>
  </si>
  <si>
    <t>2.4.1.2.02.00.0.0.000</t>
  </si>
  <si>
    <t>Aporte FODESAF para CECUDI</t>
  </si>
  <si>
    <t>FODESAF</t>
  </si>
  <si>
    <t xml:space="preserve">Instalaciones </t>
  </si>
  <si>
    <t>PARQUES Y OBRAS DE ORNATO</t>
  </si>
  <si>
    <t>2.4.1.2.02.00</t>
  </si>
  <si>
    <t>Aporte FODESAF</t>
  </si>
  <si>
    <t>Administración General</t>
  </si>
  <si>
    <t>Parques y Obras de Ornato</t>
  </si>
  <si>
    <t>Acueducto</t>
  </si>
  <si>
    <t>Vias de Comunicación Terres.</t>
  </si>
  <si>
    <t>Elaborado por ALLEN ROBERTO BARRANTES NUÑEZ  FECHA: 24-02-14</t>
  </si>
  <si>
    <t>2.2.2</t>
  </si>
  <si>
    <t>2.2.2.99</t>
  </si>
  <si>
    <t>UTILES MATERIALES Y SUMINISTROS DIVERSOS</t>
  </si>
  <si>
    <t>2.2.2.99.05</t>
  </si>
  <si>
    <t>2.2.99.05</t>
  </si>
  <si>
    <t>Utiles y Materiales de limpieza</t>
  </si>
  <si>
    <t>Instalación eléctrica del templo</t>
  </si>
  <si>
    <t>Infraestructura Deportiva</t>
  </si>
</sst>
</file>

<file path=xl/styles.xml><?xml version="1.0" encoding="utf-8"?>
<styleSheet xmlns="http://schemas.openxmlformats.org/spreadsheetml/2006/main">
  <numFmts count="3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&quot;Bs&quot;\ * #,##0.00_);_(&quot;Bs&quot;\ * \(#,##0.00\);_(&quot;Bs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¢&quot;;\-#,##0\ &quot;¢&quot;"/>
    <numFmt numFmtId="179" formatCode="#,##0\ &quot;¢&quot;;[Red]\-#,##0\ &quot;¢&quot;"/>
    <numFmt numFmtId="180" formatCode="#,##0.00\ &quot;¢&quot;;\-#,##0.00\ &quot;¢&quot;"/>
    <numFmt numFmtId="181" formatCode="#,##0.00\ &quot;¢&quot;;[Red]\-#,##0.00\ &quot;¢&quot;"/>
    <numFmt numFmtId="182" formatCode="_-* #,##0\ &quot;¢&quot;_-;\-* #,##0\ &quot;¢&quot;_-;_-* &quot;-&quot;\ &quot;¢&quot;_-;_-@_-"/>
    <numFmt numFmtId="183" formatCode="_-* #,##0\ _¢_-;\-* #,##0\ _¢_-;_-* &quot;-&quot;\ _¢_-;_-@_-"/>
    <numFmt numFmtId="184" formatCode="_-* #,##0.00\ &quot;¢&quot;_-;\-* #,##0.00\ &quot;¢&quot;_-;_-* &quot;-&quot;??\ &quot;¢&quot;_-;_-@_-"/>
    <numFmt numFmtId="185" formatCode="_-* #,##0.00\ _¢_-;\-* #,##0.00\ _¢_-;_-* &quot;-&quot;??\ _¢_-;_-@_-"/>
    <numFmt numFmtId="186" formatCode="&quot;₡&quot;#,##0.00"/>
    <numFmt numFmtId="187" formatCode="&quot;C&quot;#,##0.00"/>
    <numFmt numFmtId="188" formatCode="[$₡-140A]#,##0.00"/>
    <numFmt numFmtId="189" formatCode="[$-140A]dddd\,\ dd&quot; de &quot;mmmm&quot; de &quot;yyyy"/>
  </numFmts>
  <fonts count="6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b/>
      <sz val="18"/>
      <name val="Bookman Old Style"/>
      <family val="1"/>
    </font>
    <font>
      <b/>
      <sz val="14"/>
      <name val="Bookman Old Style"/>
      <family val="1"/>
    </font>
    <font>
      <b/>
      <sz val="16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0"/>
      <name val="Bookman Old Style"/>
      <family val="1"/>
    </font>
    <font>
      <sz val="14"/>
      <name val="Bookman Old Style"/>
      <family val="1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9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8" tint="-0.24997000396251678"/>
      <name val="Arial"/>
      <family val="2"/>
    </font>
    <font>
      <sz val="10"/>
      <color theme="6" tint="-0.24997000396251678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theme="5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4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86" fontId="0" fillId="0" borderId="0" xfId="0" applyNumberForma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186" fontId="2" fillId="0" borderId="13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186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186" fontId="7" fillId="0" borderId="17" xfId="0" applyNumberFormat="1" applyFont="1" applyBorder="1" applyAlignment="1">
      <alignment/>
    </xf>
    <xf numFmtId="10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86" fontId="7" fillId="0" borderId="20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186" fontId="7" fillId="0" borderId="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86" fontId="0" fillId="0" borderId="17" xfId="0" applyNumberFormat="1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Border="1" applyAlignment="1">
      <alignment/>
    </xf>
    <xf numFmtId="0" fontId="8" fillId="0" borderId="25" xfId="0" applyFont="1" applyBorder="1" applyAlignment="1">
      <alignment/>
    </xf>
    <xf numFmtId="186" fontId="8" fillId="0" borderId="13" xfId="0" applyNumberFormat="1" applyFont="1" applyBorder="1" applyAlignment="1">
      <alignment/>
    </xf>
    <xf numFmtId="10" fontId="8" fillId="0" borderId="26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27" xfId="0" applyFont="1" applyBorder="1" applyAlignment="1">
      <alignment/>
    </xf>
    <xf numFmtId="186" fontId="4" fillId="0" borderId="27" xfId="0" applyNumberFormat="1" applyFont="1" applyBorder="1" applyAlignment="1">
      <alignment/>
    </xf>
    <xf numFmtId="186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28" xfId="0" applyFont="1" applyBorder="1" applyAlignment="1">
      <alignment/>
    </xf>
    <xf numFmtId="186" fontId="4" fillId="0" borderId="26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7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0" fontId="7" fillId="0" borderId="10" xfId="0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/>
    </xf>
    <xf numFmtId="186" fontId="7" fillId="0" borderId="30" xfId="0" applyNumberFormat="1" applyFont="1" applyBorder="1" applyAlignment="1">
      <alignment/>
    </xf>
    <xf numFmtId="186" fontId="7" fillId="0" borderId="16" xfId="0" applyNumberFormat="1" applyFont="1" applyBorder="1" applyAlignment="1">
      <alignment/>
    </xf>
    <xf numFmtId="186" fontId="7" fillId="0" borderId="19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3" fillId="0" borderId="21" xfId="0" applyFont="1" applyBorder="1" applyAlignment="1">
      <alignment/>
    </xf>
    <xf numFmtId="0" fontId="3" fillId="0" borderId="28" xfId="0" applyFont="1" applyBorder="1" applyAlignment="1">
      <alignment/>
    </xf>
    <xf numFmtId="186" fontId="3" fillId="0" borderId="26" xfId="0" applyNumberFormat="1" applyFont="1" applyBorder="1" applyAlignment="1">
      <alignment/>
    </xf>
    <xf numFmtId="0" fontId="4" fillId="0" borderId="0" xfId="0" applyFont="1" applyBorder="1" applyAlignment="1">
      <alignment/>
    </xf>
    <xf numFmtId="186" fontId="4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32" xfId="0" applyBorder="1" applyAlignment="1">
      <alignment/>
    </xf>
    <xf numFmtId="186" fontId="0" fillId="0" borderId="32" xfId="0" applyNumberFormat="1" applyBorder="1" applyAlignment="1">
      <alignment/>
    </xf>
    <xf numFmtId="0" fontId="0" fillId="0" borderId="3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86" fontId="4" fillId="0" borderId="11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30" xfId="0" applyFont="1" applyBorder="1" applyAlignment="1">
      <alignment/>
    </xf>
    <xf numFmtId="186" fontId="5" fillId="0" borderId="29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4" fillId="0" borderId="33" xfId="0" applyFont="1" applyBorder="1" applyAlignment="1">
      <alignment/>
    </xf>
    <xf numFmtId="186" fontId="4" fillId="0" borderId="33" xfId="0" applyNumberFormat="1" applyFont="1" applyBorder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24" xfId="0" applyBorder="1" applyAlignment="1">
      <alignment/>
    </xf>
    <xf numFmtId="186" fontId="0" fillId="0" borderId="20" xfId="0" applyNumberFormat="1" applyBorder="1" applyAlignment="1">
      <alignment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7" fillId="0" borderId="30" xfId="0" applyFont="1" applyBorder="1" applyAlignment="1">
      <alignment/>
    </xf>
    <xf numFmtId="186" fontId="7" fillId="0" borderId="29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2" fillId="0" borderId="38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0" xfId="0" applyBorder="1" applyAlignment="1">
      <alignment/>
    </xf>
    <xf numFmtId="186" fontId="4" fillId="0" borderId="20" xfId="0" applyNumberFormat="1" applyFont="1" applyBorder="1" applyAlignment="1">
      <alignment/>
    </xf>
    <xf numFmtId="186" fontId="0" fillId="0" borderId="15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188" fontId="0" fillId="0" borderId="34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186" fontId="4" fillId="0" borderId="33" xfId="0" applyNumberFormat="1" applyFont="1" applyBorder="1" applyAlignment="1">
      <alignment horizontal="right"/>
    </xf>
    <xf numFmtId="0" fontId="7" fillId="0" borderId="39" xfId="0" applyFont="1" applyBorder="1" applyAlignment="1">
      <alignment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186" fontId="7" fillId="0" borderId="25" xfId="0" applyNumberFormat="1" applyFont="1" applyBorder="1" applyAlignment="1">
      <alignment/>
    </xf>
    <xf numFmtId="10" fontId="7" fillId="0" borderId="26" xfId="0" applyNumberFormat="1" applyFont="1" applyBorder="1" applyAlignment="1">
      <alignment/>
    </xf>
    <xf numFmtId="49" fontId="7" fillId="0" borderId="4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6" fontId="0" fillId="0" borderId="0" xfId="0" applyNumberFormat="1" applyFont="1" applyBorder="1" applyAlignment="1">
      <alignment horizontal="right"/>
    </xf>
    <xf numFmtId="186" fontId="2" fillId="0" borderId="15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86" fontId="0" fillId="0" borderId="3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41" xfId="0" applyFont="1" applyBorder="1" applyAlignment="1">
      <alignment/>
    </xf>
    <xf numFmtId="186" fontId="2" fillId="0" borderId="41" xfId="0" applyNumberFormat="1" applyFont="1" applyBorder="1" applyAlignment="1">
      <alignment/>
    </xf>
    <xf numFmtId="10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1" xfId="0" applyFont="1" applyBorder="1" applyAlignment="1">
      <alignment/>
    </xf>
    <xf numFmtId="186" fontId="0" fillId="0" borderId="41" xfId="0" applyNumberFormat="1" applyFont="1" applyBorder="1" applyAlignment="1">
      <alignment/>
    </xf>
    <xf numFmtId="10" fontId="0" fillId="0" borderId="42" xfId="0" applyNumberFormat="1" applyFont="1" applyBorder="1" applyAlignment="1">
      <alignment/>
    </xf>
    <xf numFmtId="0" fontId="65" fillId="0" borderId="17" xfId="0" applyFont="1" applyBorder="1" applyAlignment="1">
      <alignment/>
    </xf>
    <xf numFmtId="186" fontId="65" fillId="0" borderId="17" xfId="0" applyNumberFormat="1" applyFont="1" applyBorder="1" applyAlignment="1">
      <alignment/>
    </xf>
    <xf numFmtId="10" fontId="65" fillId="0" borderId="37" xfId="0" applyNumberFormat="1" applyFont="1" applyBorder="1" applyAlignment="1">
      <alignment/>
    </xf>
    <xf numFmtId="0" fontId="65" fillId="0" borderId="23" xfId="0" applyFont="1" applyBorder="1" applyAlignment="1">
      <alignment/>
    </xf>
    <xf numFmtId="0" fontId="65" fillId="0" borderId="43" xfId="0" applyFont="1" applyBorder="1" applyAlignment="1">
      <alignment horizontal="left"/>
    </xf>
    <xf numFmtId="0" fontId="65" fillId="0" borderId="41" xfId="0" applyFont="1" applyBorder="1" applyAlignment="1">
      <alignment/>
    </xf>
    <xf numFmtId="186" fontId="65" fillId="0" borderId="41" xfId="0" applyNumberFormat="1" applyFont="1" applyBorder="1" applyAlignment="1">
      <alignment/>
    </xf>
    <xf numFmtId="10" fontId="65" fillId="0" borderId="42" xfId="0" applyNumberFormat="1" applyFont="1" applyBorder="1" applyAlignment="1">
      <alignment/>
    </xf>
    <xf numFmtId="0" fontId="66" fillId="0" borderId="43" xfId="0" applyFont="1" applyBorder="1" applyAlignment="1">
      <alignment/>
    </xf>
    <xf numFmtId="0" fontId="67" fillId="0" borderId="41" xfId="0" applyFont="1" applyBorder="1" applyAlignment="1">
      <alignment/>
    </xf>
    <xf numFmtId="186" fontId="67" fillId="0" borderId="41" xfId="0" applyNumberFormat="1" applyFont="1" applyBorder="1" applyAlignment="1">
      <alignment/>
    </xf>
    <xf numFmtId="10" fontId="67" fillId="0" borderId="42" xfId="0" applyNumberFormat="1" applyFont="1" applyBorder="1" applyAlignment="1">
      <alignment/>
    </xf>
    <xf numFmtId="0" fontId="67" fillId="0" borderId="43" xfId="0" applyFont="1" applyBorder="1" applyAlignment="1">
      <alignment/>
    </xf>
    <xf numFmtId="0" fontId="68" fillId="0" borderId="17" xfId="0" applyFont="1" applyBorder="1" applyAlignment="1">
      <alignment/>
    </xf>
    <xf numFmtId="186" fontId="68" fillId="0" borderId="17" xfId="0" applyNumberFormat="1" applyFont="1" applyBorder="1" applyAlignment="1">
      <alignment/>
    </xf>
    <xf numFmtId="10" fontId="68" fillId="0" borderId="37" xfId="0" applyNumberFormat="1" applyFont="1" applyBorder="1" applyAlignment="1">
      <alignment/>
    </xf>
    <xf numFmtId="0" fontId="68" fillId="0" borderId="2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86" fontId="0" fillId="0" borderId="45" xfId="0" applyNumberFormat="1" applyFont="1" applyBorder="1" applyAlignment="1">
      <alignment/>
    </xf>
    <xf numFmtId="10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86" fontId="0" fillId="0" borderId="48" xfId="0" applyNumberFormat="1" applyFont="1" applyBorder="1" applyAlignment="1">
      <alignment/>
    </xf>
    <xf numFmtId="10" fontId="0" fillId="0" borderId="49" xfId="0" applyNumberFormat="1" applyFont="1" applyBorder="1" applyAlignment="1">
      <alignment/>
    </xf>
    <xf numFmtId="0" fontId="2" fillId="0" borderId="34" xfId="0" applyFont="1" applyBorder="1" applyAlignment="1">
      <alignment/>
    </xf>
    <xf numFmtId="186" fontId="2" fillId="0" borderId="34" xfId="0" applyNumberFormat="1" applyFont="1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86" fontId="0" fillId="0" borderId="34" xfId="0" applyNumberFormat="1" applyFont="1" applyBorder="1" applyAlignment="1">
      <alignment/>
    </xf>
    <xf numFmtId="0" fontId="7" fillId="0" borderId="17" xfId="0" applyFont="1" applyBorder="1" applyAlignment="1">
      <alignment/>
    </xf>
    <xf numFmtId="49" fontId="7" fillId="0" borderId="23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6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/>
    </xf>
    <xf numFmtId="186" fontId="7" fillId="0" borderId="3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186" fontId="7" fillId="0" borderId="16" xfId="0" applyNumberFormat="1" applyFont="1" applyBorder="1" applyAlignment="1">
      <alignment/>
    </xf>
    <xf numFmtId="10" fontId="7" fillId="0" borderId="18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186" fontId="7" fillId="0" borderId="25" xfId="0" applyNumberFormat="1" applyFont="1" applyBorder="1" applyAlignment="1">
      <alignment/>
    </xf>
    <xf numFmtId="10" fontId="7" fillId="0" borderId="26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/>
    </xf>
    <xf numFmtId="0" fontId="7" fillId="0" borderId="30" xfId="0" applyFont="1" applyBorder="1" applyAlignment="1">
      <alignment/>
    </xf>
    <xf numFmtId="186" fontId="7" fillId="0" borderId="29" xfId="0" applyNumberFormat="1" applyFont="1" applyBorder="1" applyAlignment="1">
      <alignment/>
    </xf>
    <xf numFmtId="186" fontId="7" fillId="0" borderId="17" xfId="0" applyNumberFormat="1" applyFont="1" applyBorder="1" applyAlignment="1">
      <alignment/>
    </xf>
    <xf numFmtId="0" fontId="7" fillId="0" borderId="20" xfId="0" applyFont="1" applyBorder="1" applyAlignment="1">
      <alignment/>
    </xf>
    <xf numFmtId="186" fontId="7" fillId="0" borderId="19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0" fillId="0" borderId="23" xfId="0" applyFont="1" applyBorder="1" applyAlignment="1">
      <alignment/>
    </xf>
    <xf numFmtId="186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/>
    </xf>
    <xf numFmtId="186" fontId="0" fillId="0" borderId="52" xfId="0" applyNumberFormat="1" applyFont="1" applyBorder="1" applyAlignment="1">
      <alignment horizontal="right"/>
    </xf>
    <xf numFmtId="0" fontId="0" fillId="0" borderId="52" xfId="0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0" fontId="0" fillId="0" borderId="52" xfId="0" applyFont="1" applyBorder="1" applyAlignment="1">
      <alignment horizontal="left"/>
    </xf>
    <xf numFmtId="186" fontId="0" fillId="0" borderId="53" xfId="0" applyNumberFormat="1" applyFont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54" xfId="0" applyFont="1" applyBorder="1" applyAlignment="1">
      <alignment/>
    </xf>
    <xf numFmtId="186" fontId="0" fillId="0" borderId="32" xfId="0" applyNumberFormat="1" applyFont="1" applyBorder="1" applyAlignment="1">
      <alignment/>
    </xf>
    <xf numFmtId="0" fontId="0" fillId="0" borderId="54" xfId="0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2" xfId="0" applyFont="1" applyBorder="1" applyAlignment="1">
      <alignment/>
    </xf>
    <xf numFmtId="186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0" fontId="0" fillId="0" borderId="55" xfId="0" applyFont="1" applyBorder="1" applyAlignment="1">
      <alignment/>
    </xf>
    <xf numFmtId="186" fontId="4" fillId="0" borderId="26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/>
    </xf>
    <xf numFmtId="186" fontId="7" fillId="0" borderId="2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186" fontId="0" fillId="0" borderId="57" xfId="0" applyNumberFormat="1" applyBorder="1" applyAlignment="1">
      <alignment/>
    </xf>
    <xf numFmtId="0" fontId="0" fillId="0" borderId="58" xfId="0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186" fontId="0" fillId="0" borderId="57" xfId="0" applyNumberFormat="1" applyFont="1" applyBorder="1" applyAlignment="1">
      <alignment/>
    </xf>
    <xf numFmtId="186" fontId="0" fillId="33" borderId="59" xfId="0" applyNumberFormat="1" applyFill="1" applyBorder="1" applyAlignment="1">
      <alignment/>
    </xf>
    <xf numFmtId="186" fontId="2" fillId="33" borderId="35" xfId="0" applyNumberFormat="1" applyFont="1" applyFill="1" applyBorder="1" applyAlignment="1">
      <alignment/>
    </xf>
    <xf numFmtId="186" fontId="0" fillId="34" borderId="55" xfId="0" applyNumberFormat="1" applyFill="1" applyBorder="1" applyAlignment="1">
      <alignment/>
    </xf>
    <xf numFmtId="186" fontId="0" fillId="35" borderId="55" xfId="0" applyNumberFormat="1" applyFill="1" applyBorder="1" applyAlignment="1">
      <alignment/>
    </xf>
    <xf numFmtId="186" fontId="0" fillId="35" borderId="60" xfId="0" applyNumberFormat="1" applyFill="1" applyBorder="1" applyAlignment="1">
      <alignment/>
    </xf>
    <xf numFmtId="0" fontId="0" fillId="0" borderId="20" xfId="0" applyFont="1" applyBorder="1" applyAlignment="1">
      <alignment/>
    </xf>
    <xf numFmtId="186" fontId="0" fillId="0" borderId="35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1" xfId="0" applyBorder="1" applyAlignment="1">
      <alignment/>
    </xf>
    <xf numFmtId="0" fontId="4" fillId="0" borderId="40" xfId="0" applyFont="1" applyBorder="1" applyAlignment="1">
      <alignment/>
    </xf>
    <xf numFmtId="188" fontId="4" fillId="0" borderId="40" xfId="0" applyNumberFormat="1" applyFont="1" applyBorder="1" applyAlignment="1">
      <alignment/>
    </xf>
    <xf numFmtId="188" fontId="4" fillId="0" borderId="26" xfId="0" applyNumberFormat="1" applyFont="1" applyBorder="1" applyAlignment="1">
      <alignment/>
    </xf>
    <xf numFmtId="188" fontId="0" fillId="0" borderId="62" xfId="0" applyNumberFormat="1" applyBorder="1" applyAlignment="1">
      <alignment/>
    </xf>
    <xf numFmtId="0" fontId="0" fillId="0" borderId="60" xfId="0" applyBorder="1" applyAlignment="1">
      <alignment horizontal="center"/>
    </xf>
    <xf numFmtId="0" fontId="0" fillId="0" borderId="60" xfId="0" applyBorder="1" applyAlignment="1">
      <alignment/>
    </xf>
    <xf numFmtId="188" fontId="0" fillId="0" borderId="60" xfId="0" applyNumberFormat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left"/>
    </xf>
    <xf numFmtId="0" fontId="4" fillId="0" borderId="59" xfId="0" applyFont="1" applyBorder="1" applyAlignment="1">
      <alignment/>
    </xf>
    <xf numFmtId="188" fontId="4" fillId="0" borderId="59" xfId="0" applyNumberFormat="1" applyFont="1" applyBorder="1" applyAlignment="1">
      <alignment/>
    </xf>
    <xf numFmtId="188" fontId="4" fillId="0" borderId="64" xfId="0" applyNumberFormat="1" applyFont="1" applyBorder="1" applyAlignment="1">
      <alignment/>
    </xf>
    <xf numFmtId="0" fontId="13" fillId="0" borderId="39" xfId="0" applyFont="1" applyBorder="1" applyAlignment="1">
      <alignment horizontal="left"/>
    </xf>
    <xf numFmtId="188" fontId="2" fillId="0" borderId="20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1" fillId="0" borderId="65" xfId="0" applyFon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8" xfId="0" applyNumberFormat="1" applyBorder="1" applyAlignment="1">
      <alignment/>
    </xf>
    <xf numFmtId="0" fontId="1" fillId="0" borderId="65" xfId="0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2" fillId="0" borderId="32" xfId="0" applyFont="1" applyBorder="1" applyAlignment="1">
      <alignment/>
    </xf>
    <xf numFmtId="188" fontId="2" fillId="0" borderId="32" xfId="0" applyNumberFormat="1" applyFont="1" applyBorder="1" applyAlignment="1">
      <alignment/>
    </xf>
    <xf numFmtId="188" fontId="2" fillId="0" borderId="67" xfId="0" applyNumberFormat="1" applyFont="1" applyBorder="1" applyAlignment="1">
      <alignment/>
    </xf>
    <xf numFmtId="0" fontId="1" fillId="0" borderId="39" xfId="0" applyFont="1" applyBorder="1" applyAlignment="1">
      <alignment horizontal="left"/>
    </xf>
    <xf numFmtId="188" fontId="0" fillId="0" borderId="20" xfId="0" applyNumberFormat="1" applyBorder="1" applyAlignment="1">
      <alignment/>
    </xf>
    <xf numFmtId="188" fontId="0" fillId="0" borderId="11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13" fillId="0" borderId="21" xfId="0" applyFont="1" applyBorder="1" applyAlignment="1">
      <alignment horizontal="left"/>
    </xf>
    <xf numFmtId="188" fontId="2" fillId="0" borderId="13" xfId="0" applyNumberFormat="1" applyFont="1" applyBorder="1" applyAlignment="1">
      <alignment/>
    </xf>
    <xf numFmtId="188" fontId="2" fillId="0" borderId="26" xfId="0" applyNumberFormat="1" applyFont="1" applyBorder="1" applyAlignment="1">
      <alignment/>
    </xf>
    <xf numFmtId="0" fontId="1" fillId="0" borderId="65" xfId="0" applyFont="1" applyBorder="1" applyAlignment="1">
      <alignment horizontal="left"/>
    </xf>
    <xf numFmtId="188" fontId="0" fillId="0" borderId="17" xfId="0" applyNumberFormat="1" applyFont="1" applyBorder="1" applyAlignment="1">
      <alignment/>
    </xf>
    <xf numFmtId="188" fontId="2" fillId="0" borderId="18" xfId="0" applyNumberFormat="1" applyFont="1" applyBorder="1" applyAlignment="1">
      <alignment/>
    </xf>
    <xf numFmtId="0" fontId="16" fillId="0" borderId="68" xfId="0" applyFont="1" applyBorder="1" applyAlignment="1">
      <alignment horizontal="left"/>
    </xf>
    <xf numFmtId="0" fontId="4" fillId="0" borderId="52" xfId="0" applyFont="1" applyBorder="1" applyAlignment="1">
      <alignment/>
    </xf>
    <xf numFmtId="188" fontId="4" fillId="0" borderId="52" xfId="0" applyNumberFormat="1" applyFont="1" applyBorder="1" applyAlignment="1">
      <alignment/>
    </xf>
    <xf numFmtId="188" fontId="4" fillId="0" borderId="69" xfId="0" applyNumberFormat="1" applyFont="1" applyBorder="1" applyAlignment="1">
      <alignment/>
    </xf>
    <xf numFmtId="0" fontId="1" fillId="0" borderId="39" xfId="0" applyFont="1" applyBorder="1" applyAlignment="1">
      <alignment/>
    </xf>
    <xf numFmtId="188" fontId="0" fillId="0" borderId="18" xfId="0" applyNumberFormat="1" applyFont="1" applyBorder="1" applyAlignment="1">
      <alignment/>
    </xf>
    <xf numFmtId="0" fontId="13" fillId="0" borderId="23" xfId="0" applyFont="1" applyBorder="1" applyAlignment="1">
      <alignment horizontal="left"/>
    </xf>
    <xf numFmtId="188" fontId="2" fillId="0" borderId="17" xfId="0" applyNumberFormat="1" applyFont="1" applyBorder="1" applyAlignment="1">
      <alignment/>
    </xf>
    <xf numFmtId="0" fontId="4" fillId="0" borderId="63" xfId="0" applyFont="1" applyBorder="1" applyAlignment="1">
      <alignment/>
    </xf>
    <xf numFmtId="188" fontId="2" fillId="0" borderId="32" xfId="0" applyNumberFormat="1" applyFont="1" applyBorder="1" applyAlignment="1">
      <alignment horizontal="right"/>
    </xf>
    <xf numFmtId="188" fontId="2" fillId="0" borderId="67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88" fontId="0" fillId="0" borderId="16" xfId="0" applyNumberFormat="1" applyBorder="1" applyAlignment="1">
      <alignment/>
    </xf>
    <xf numFmtId="188" fontId="0" fillId="0" borderId="19" xfId="0" applyNumberFormat="1" applyBorder="1" applyAlignment="1">
      <alignment/>
    </xf>
    <xf numFmtId="188" fontId="0" fillId="0" borderId="16" xfId="0" applyNumberFormat="1" applyFont="1" applyBorder="1" applyAlignment="1">
      <alignment/>
    </xf>
    <xf numFmtId="188" fontId="4" fillId="0" borderId="70" xfId="0" applyNumberFormat="1" applyFont="1" applyBorder="1" applyAlignment="1">
      <alignment/>
    </xf>
    <xf numFmtId="188" fontId="4" fillId="0" borderId="53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left" indent="1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188" fontId="0" fillId="0" borderId="35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186" fontId="0" fillId="0" borderId="34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/>
    </xf>
    <xf numFmtId="186" fontId="7" fillId="0" borderId="56" xfId="0" applyNumberFormat="1" applyFont="1" applyBorder="1" applyAlignment="1">
      <alignment/>
    </xf>
    <xf numFmtId="10" fontId="7" fillId="0" borderId="73" xfId="0" applyNumberFormat="1" applyFont="1" applyBorder="1" applyAlignment="1">
      <alignment/>
    </xf>
    <xf numFmtId="186" fontId="0" fillId="36" borderId="37" xfId="0" applyNumberFormat="1" applyFont="1" applyFill="1" applyBorder="1" applyAlignment="1">
      <alignment/>
    </xf>
    <xf numFmtId="0" fontId="0" fillId="0" borderId="58" xfId="0" applyFont="1" applyBorder="1" applyAlignment="1">
      <alignment/>
    </xf>
    <xf numFmtId="186" fontId="0" fillId="34" borderId="60" xfId="0" applyNumberFormat="1" applyFill="1" applyBorder="1" applyAlignment="1">
      <alignment/>
    </xf>
    <xf numFmtId="0" fontId="0" fillId="0" borderId="56" xfId="0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15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186" fontId="0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88" fontId="3" fillId="0" borderId="13" xfId="0" applyNumberFormat="1" applyFont="1" applyBorder="1" applyAlignment="1">
      <alignment/>
    </xf>
    <xf numFmtId="188" fontId="2" fillId="0" borderId="74" xfId="0" applyNumberFormat="1" applyFont="1" applyBorder="1" applyAlignment="1">
      <alignment/>
    </xf>
    <xf numFmtId="0" fontId="1" fillId="0" borderId="65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0" fillId="37" borderId="61" xfId="0" applyFill="1" applyBorder="1" applyAlignment="1">
      <alignment horizontal="center"/>
    </xf>
    <xf numFmtId="0" fontId="0" fillId="37" borderId="62" xfId="0" applyFill="1" applyBorder="1" applyAlignment="1">
      <alignment horizontal="center"/>
    </xf>
    <xf numFmtId="49" fontId="10" fillId="38" borderId="12" xfId="0" applyNumberFormat="1" applyFont="1" applyFill="1" applyBorder="1" applyAlignment="1">
      <alignment horizontal="left"/>
    </xf>
    <xf numFmtId="0" fontId="4" fillId="38" borderId="13" xfId="0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186" fontId="4" fillId="38" borderId="13" xfId="0" applyNumberFormat="1" applyFont="1" applyFill="1" applyBorder="1" applyAlignment="1">
      <alignment horizontal="right"/>
    </xf>
    <xf numFmtId="0" fontId="0" fillId="38" borderId="14" xfId="0" applyFill="1" applyBorder="1" applyAlignment="1">
      <alignment horizontal="center"/>
    </xf>
    <xf numFmtId="0" fontId="0" fillId="0" borderId="56" xfId="0" applyBorder="1" applyAlignment="1">
      <alignment/>
    </xf>
    <xf numFmtId="186" fontId="0" fillId="0" borderId="56" xfId="0" applyNumberFormat="1" applyBorder="1" applyAlignment="1">
      <alignment/>
    </xf>
    <xf numFmtId="0" fontId="0" fillId="0" borderId="41" xfId="0" applyBorder="1" applyAlignment="1">
      <alignment/>
    </xf>
    <xf numFmtId="186" fontId="0" fillId="0" borderId="41" xfId="0" applyNumberFormat="1" applyBorder="1" applyAlignment="1">
      <alignment/>
    </xf>
    <xf numFmtId="49" fontId="10" fillId="38" borderId="13" xfId="0" applyNumberFormat="1" applyFont="1" applyFill="1" applyBorder="1" applyAlignment="1">
      <alignment horizontal="left"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49" fontId="10" fillId="39" borderId="17" xfId="0" applyNumberFormat="1" applyFont="1" applyFill="1" applyBorder="1" applyAlignment="1">
      <alignment horizontal="left"/>
    </xf>
    <xf numFmtId="0" fontId="4" fillId="39" borderId="17" xfId="0" applyFont="1" applyFill="1" applyBorder="1" applyAlignment="1">
      <alignment horizontal="center"/>
    </xf>
    <xf numFmtId="0" fontId="0" fillId="39" borderId="17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72" xfId="0" applyFill="1" applyBorder="1" applyAlignment="1">
      <alignment/>
    </xf>
    <xf numFmtId="0" fontId="0" fillId="0" borderId="48" xfId="0" applyBorder="1" applyAlignment="1">
      <alignment/>
    </xf>
    <xf numFmtId="0" fontId="0" fillId="0" borderId="14" xfId="0" applyBorder="1" applyAlignment="1">
      <alignment/>
    </xf>
    <xf numFmtId="0" fontId="0" fillId="0" borderId="75" xfId="0" applyFont="1" applyBorder="1" applyAlignment="1">
      <alignment/>
    </xf>
    <xf numFmtId="0" fontId="0" fillId="0" borderId="75" xfId="0" applyBorder="1" applyAlignment="1">
      <alignment/>
    </xf>
    <xf numFmtId="186" fontId="0" fillId="0" borderId="75" xfId="0" applyNumberFormat="1" applyBorder="1" applyAlignment="1">
      <alignment/>
    </xf>
    <xf numFmtId="0" fontId="0" fillId="0" borderId="41" xfId="0" applyFont="1" applyBorder="1" applyAlignment="1">
      <alignment horizontal="left"/>
    </xf>
    <xf numFmtId="49" fontId="10" fillId="39" borderId="56" xfId="0" applyNumberFormat="1" applyFont="1" applyFill="1" applyBorder="1" applyAlignment="1">
      <alignment horizontal="left"/>
    </xf>
    <xf numFmtId="0" fontId="4" fillId="39" borderId="56" xfId="0" applyFont="1" applyFill="1" applyBorder="1" applyAlignment="1">
      <alignment horizontal="center"/>
    </xf>
    <xf numFmtId="0" fontId="1" fillId="0" borderId="72" xfId="0" applyFont="1" applyBorder="1" applyAlignment="1">
      <alignment horizontal="left"/>
    </xf>
    <xf numFmtId="0" fontId="24" fillId="0" borderId="41" xfId="0" applyFont="1" applyBorder="1" applyAlignment="1">
      <alignment horizontal="left"/>
    </xf>
    <xf numFmtId="186" fontId="25" fillId="38" borderId="13" xfId="0" applyNumberFormat="1" applyFont="1" applyFill="1" applyBorder="1" applyAlignment="1">
      <alignment/>
    </xf>
    <xf numFmtId="186" fontId="25" fillId="39" borderId="17" xfId="0" applyNumberFormat="1" applyFont="1" applyFill="1" applyBorder="1" applyAlignment="1">
      <alignment/>
    </xf>
    <xf numFmtId="186" fontId="25" fillId="39" borderId="56" xfId="0" applyNumberFormat="1" applyFont="1" applyFill="1" applyBorder="1" applyAlignment="1">
      <alignment/>
    </xf>
    <xf numFmtId="186" fontId="24" fillId="0" borderId="41" xfId="0" applyNumberFormat="1" applyFont="1" applyBorder="1" applyAlignment="1">
      <alignment horizontal="right"/>
    </xf>
    <xf numFmtId="0" fontId="24" fillId="0" borderId="56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76" xfId="0" applyFont="1" applyBorder="1" applyAlignment="1">
      <alignment horizontal="left"/>
    </xf>
    <xf numFmtId="186" fontId="26" fillId="0" borderId="13" xfId="0" applyNumberFormat="1" applyFont="1" applyBorder="1" applyAlignment="1">
      <alignment/>
    </xf>
    <xf numFmtId="186" fontId="4" fillId="0" borderId="0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7" fillId="0" borderId="23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3" xfId="0" applyFont="1" applyBorder="1" applyAlignment="1">
      <alignment/>
    </xf>
    <xf numFmtId="186" fontId="0" fillId="0" borderId="52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2" xfId="0" applyFont="1" applyBorder="1" applyAlignment="1">
      <alignment/>
    </xf>
    <xf numFmtId="186" fontId="0" fillId="0" borderId="53" xfId="0" applyNumberFormat="1" applyFont="1" applyBorder="1" applyAlignment="1">
      <alignment/>
    </xf>
    <xf numFmtId="49" fontId="7" fillId="0" borderId="24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A48" sqref="A48"/>
    </sheetView>
  </sheetViews>
  <sheetFormatPr defaultColWidth="11.421875" defaultRowHeight="12.75"/>
  <cols>
    <col min="1" max="1" width="87.140625" style="0" customWidth="1"/>
    <col min="2" max="2" width="13.8515625" style="19" bestFit="1" customWidth="1"/>
  </cols>
  <sheetData>
    <row r="1" spans="1:2" ht="23.25">
      <c r="A1" s="400" t="s">
        <v>8</v>
      </c>
      <c r="B1" s="400"/>
    </row>
    <row r="2" spans="1:2" ht="18">
      <c r="A2" s="399" t="s">
        <v>589</v>
      </c>
      <c r="B2" s="399"/>
    </row>
    <row r="3" spans="1:2" ht="17.25" customHeight="1">
      <c r="A3" s="399" t="s">
        <v>392</v>
      </c>
      <c r="B3" s="399"/>
    </row>
    <row r="4" ht="18" customHeight="1">
      <c r="A4" s="311"/>
    </row>
    <row r="5" spans="1:2" ht="20.25">
      <c r="A5" s="312" t="s">
        <v>393</v>
      </c>
      <c r="B5" s="324" t="s">
        <v>394</v>
      </c>
    </row>
    <row r="6" ht="20.25">
      <c r="A6" s="313"/>
    </row>
    <row r="7" spans="1:2" ht="18">
      <c r="A7" s="314" t="s">
        <v>395</v>
      </c>
      <c r="B7" s="208"/>
    </row>
    <row r="8" spans="1:2" ht="15.75">
      <c r="A8" s="315"/>
      <c r="B8" s="208"/>
    </row>
    <row r="9" spans="1:2" ht="15.75">
      <c r="A9" s="316" t="s">
        <v>396</v>
      </c>
      <c r="B9" s="208"/>
    </row>
    <row r="10" spans="1:2" ht="15.75" customHeight="1" hidden="1">
      <c r="A10" s="317" t="s">
        <v>397</v>
      </c>
      <c r="B10" s="208">
        <v>1</v>
      </c>
    </row>
    <row r="11" spans="1:2" ht="15.75">
      <c r="A11" s="317" t="s">
        <v>580</v>
      </c>
      <c r="B11" s="208">
        <v>1</v>
      </c>
    </row>
    <row r="12" spans="1:2" ht="18.75" customHeight="1">
      <c r="A12" s="317" t="s">
        <v>416</v>
      </c>
      <c r="B12" s="208">
        <v>7</v>
      </c>
    </row>
    <row r="13" spans="1:2" ht="15.75">
      <c r="A13" s="316"/>
      <c r="B13" s="208"/>
    </row>
    <row r="14" spans="1:2" ht="15.75">
      <c r="A14" s="316" t="s">
        <v>398</v>
      </c>
      <c r="B14" s="208"/>
    </row>
    <row r="15" spans="1:2" ht="15.75">
      <c r="A15" s="319" t="s">
        <v>421</v>
      </c>
      <c r="B15" s="208">
        <v>8</v>
      </c>
    </row>
    <row r="16" spans="1:2" ht="17.25" customHeight="1">
      <c r="A16" s="321" t="s">
        <v>399</v>
      </c>
      <c r="B16" s="208" t="s">
        <v>5</v>
      </c>
    </row>
    <row r="17" spans="1:2" ht="17.25" customHeight="1" hidden="1">
      <c r="A17" s="318" t="s">
        <v>399</v>
      </c>
      <c r="B17" s="208"/>
    </row>
    <row r="18" spans="1:2" ht="13.5" customHeight="1">
      <c r="A18" s="317" t="s">
        <v>400</v>
      </c>
      <c r="B18" s="208">
        <v>9</v>
      </c>
    </row>
    <row r="19" spans="1:2" ht="15.75">
      <c r="A19" s="317" t="s">
        <v>401</v>
      </c>
      <c r="B19" s="208">
        <v>10</v>
      </c>
    </row>
    <row r="20" spans="1:2" ht="17.25" customHeight="1" hidden="1">
      <c r="A20" s="317"/>
      <c r="B20" s="208"/>
    </row>
    <row r="21" spans="1:2" ht="17.25" customHeight="1">
      <c r="A21" s="318" t="s">
        <v>402</v>
      </c>
      <c r="B21" s="208"/>
    </row>
    <row r="22" spans="1:2" ht="15" customHeight="1">
      <c r="A22" s="317" t="s">
        <v>400</v>
      </c>
      <c r="B22" s="208">
        <v>11</v>
      </c>
    </row>
    <row r="23" spans="1:2" ht="15.75">
      <c r="A23" s="317" t="s">
        <v>403</v>
      </c>
      <c r="B23" s="208">
        <v>12</v>
      </c>
    </row>
    <row r="24" spans="1:2" ht="15.75" customHeight="1" hidden="1">
      <c r="A24" s="317" t="s">
        <v>403</v>
      </c>
      <c r="B24" s="208">
        <v>9</v>
      </c>
    </row>
    <row r="25" spans="1:2" ht="15.75">
      <c r="A25" s="317"/>
      <c r="B25" s="208"/>
    </row>
    <row r="26" spans="1:2" ht="15.75">
      <c r="A26" s="318" t="s">
        <v>319</v>
      </c>
      <c r="B26" s="208"/>
    </row>
    <row r="27" spans="1:2" ht="15.75" customHeight="1" hidden="1">
      <c r="A27" s="317" t="s">
        <v>417</v>
      </c>
      <c r="B27" s="208">
        <v>10</v>
      </c>
    </row>
    <row r="28" spans="1:2" ht="7.5" customHeight="1" hidden="1">
      <c r="A28" s="317" t="s">
        <v>400</v>
      </c>
      <c r="B28" s="208">
        <v>11</v>
      </c>
    </row>
    <row r="29" spans="1:2" ht="15.75" customHeight="1" hidden="1">
      <c r="A29" s="317" t="s">
        <v>404</v>
      </c>
      <c r="B29" s="208">
        <v>12</v>
      </c>
    </row>
    <row r="30" spans="1:2" ht="15.75" customHeight="1" hidden="1">
      <c r="A30" s="317"/>
      <c r="B30" s="208"/>
    </row>
    <row r="31" spans="1:2" ht="15.75" customHeight="1">
      <c r="A31" s="317" t="s">
        <v>400</v>
      </c>
      <c r="B31" s="208">
        <v>13</v>
      </c>
    </row>
    <row r="32" spans="1:2" ht="15.75" customHeight="1">
      <c r="A32" s="317" t="s">
        <v>422</v>
      </c>
      <c r="B32" s="208">
        <v>14</v>
      </c>
    </row>
    <row r="33" spans="1:2" ht="15.75">
      <c r="A33" s="318" t="s">
        <v>390</v>
      </c>
      <c r="B33" s="208"/>
    </row>
    <row r="34" spans="1:2" ht="15.75" customHeight="1" hidden="1">
      <c r="A34" s="317" t="s">
        <v>400</v>
      </c>
      <c r="B34" s="208">
        <v>14</v>
      </c>
    </row>
    <row r="35" spans="1:2" ht="15.75" customHeight="1" hidden="1">
      <c r="A35" s="317" t="s">
        <v>418</v>
      </c>
      <c r="B35" s="208">
        <v>15</v>
      </c>
    </row>
    <row r="36" spans="1:2" ht="15.75" customHeight="1" hidden="1">
      <c r="A36" s="318" t="s">
        <v>405</v>
      </c>
      <c r="B36" s="208">
        <v>36</v>
      </c>
    </row>
    <row r="37" spans="1:2" ht="15.75" customHeight="1" hidden="1">
      <c r="A37" s="320"/>
      <c r="B37" s="208"/>
    </row>
    <row r="38" spans="1:2" ht="15.75" customHeight="1" hidden="1">
      <c r="A38" s="318" t="s">
        <v>406</v>
      </c>
      <c r="B38" s="208">
        <v>37</v>
      </c>
    </row>
    <row r="39" spans="1:2" ht="15.75">
      <c r="A39" s="317" t="s">
        <v>423</v>
      </c>
      <c r="B39" s="208">
        <v>15</v>
      </c>
    </row>
    <row r="40" spans="1:2" ht="15.75">
      <c r="A40" s="317" t="s">
        <v>424</v>
      </c>
      <c r="B40" s="208">
        <v>16</v>
      </c>
    </row>
    <row r="41" spans="1:2" ht="36.75" customHeight="1">
      <c r="A41" s="318" t="s">
        <v>581</v>
      </c>
      <c r="B41" s="208"/>
    </row>
    <row r="42" spans="1:2" ht="15.75">
      <c r="A42" s="317" t="s">
        <v>407</v>
      </c>
      <c r="B42" s="208">
        <v>17</v>
      </c>
    </row>
    <row r="43" spans="1:2" ht="15.75">
      <c r="A43" s="317" t="s">
        <v>582</v>
      </c>
      <c r="B43" s="208">
        <v>18</v>
      </c>
    </row>
    <row r="44" spans="1:2" ht="15.75">
      <c r="A44" s="317" t="s">
        <v>583</v>
      </c>
      <c r="B44" s="208">
        <v>19</v>
      </c>
    </row>
    <row r="45" spans="1:2" ht="15.75">
      <c r="A45" s="317" t="s">
        <v>419</v>
      </c>
      <c r="B45" s="208">
        <v>20</v>
      </c>
    </row>
    <row r="46" spans="1:2" ht="15.75">
      <c r="A46" s="317" t="s">
        <v>584</v>
      </c>
      <c r="B46" s="208">
        <v>21</v>
      </c>
    </row>
    <row r="47" spans="1:2" ht="15.75">
      <c r="A47" s="317"/>
      <c r="B47" s="208"/>
    </row>
    <row r="48" spans="1:2" ht="21.75" customHeight="1">
      <c r="A48" s="314" t="s">
        <v>429</v>
      </c>
      <c r="B48" s="208"/>
    </row>
    <row r="49" spans="1:2" ht="19.5" customHeight="1" hidden="1">
      <c r="A49" s="317" t="s">
        <v>408</v>
      </c>
      <c r="B49" s="208">
        <v>77</v>
      </c>
    </row>
    <row r="50" spans="1:2" ht="19.5" customHeight="1" hidden="1">
      <c r="A50" s="317" t="s">
        <v>409</v>
      </c>
      <c r="B50" s="208">
        <v>82</v>
      </c>
    </row>
    <row r="51" spans="1:2" ht="19.5" customHeight="1">
      <c r="A51" s="317" t="s">
        <v>410</v>
      </c>
      <c r="B51" s="208">
        <v>33</v>
      </c>
    </row>
    <row r="52" spans="1:4" ht="15.75" customHeight="1">
      <c r="A52" s="317" t="s">
        <v>411</v>
      </c>
      <c r="B52" s="208">
        <v>34</v>
      </c>
      <c r="C52" s="322"/>
      <c r="D52" s="208"/>
    </row>
    <row r="53" spans="1:2" ht="15.75" customHeight="1">
      <c r="A53" s="317" t="s">
        <v>412</v>
      </c>
      <c r="B53" s="208">
        <v>38</v>
      </c>
    </row>
    <row r="54" spans="1:2" ht="15.75" customHeight="1" hidden="1">
      <c r="A54" s="317" t="s">
        <v>413</v>
      </c>
      <c r="B54" s="208">
        <v>98</v>
      </c>
    </row>
    <row r="55" spans="1:2" ht="15.75" hidden="1">
      <c r="A55" s="317" t="s">
        <v>420</v>
      </c>
      <c r="B55" s="208">
        <v>23</v>
      </c>
    </row>
    <row r="56" ht="15.75" hidden="1">
      <c r="A56" s="323" t="s">
        <v>414</v>
      </c>
    </row>
    <row r="57" ht="15.75" hidden="1">
      <c r="A57" s="323" t="s">
        <v>414</v>
      </c>
    </row>
    <row r="58" spans="1:2" ht="14.25" customHeight="1">
      <c r="A58" s="317" t="s">
        <v>425</v>
      </c>
      <c r="B58" s="208">
        <v>40</v>
      </c>
    </row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5.75" hidden="1">
      <c r="A68" s="319" t="s">
        <v>415</v>
      </c>
    </row>
    <row r="70" ht="18">
      <c r="A70" s="314" t="s">
        <v>426</v>
      </c>
    </row>
    <row r="71" spans="1:2" ht="15">
      <c r="A71" s="205" t="s">
        <v>586</v>
      </c>
      <c r="B71" s="208">
        <v>41</v>
      </c>
    </row>
  </sheetData>
  <sheetProtection/>
  <mergeCells count="3">
    <mergeCell ref="A2:B2"/>
    <mergeCell ref="A3:B3"/>
    <mergeCell ref="A1:B1"/>
  </mergeCells>
  <printOptions/>
  <pageMargins left="0" right="0" top="0" bottom="0" header="0.31496062992125984" footer="0.31496062992125984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12.140625" style="0" customWidth="1"/>
    <col min="2" max="2" width="47.8515625" style="0" customWidth="1"/>
    <col min="3" max="4" width="15.7109375" style="0" customWidth="1"/>
    <col min="5" max="5" width="14.140625" style="0" customWidth="1"/>
    <col min="6" max="6" width="37.140625" style="0" customWidth="1"/>
  </cols>
  <sheetData>
    <row r="2" spans="1:6" ht="12.75">
      <c r="A2" s="410" t="s">
        <v>8</v>
      </c>
      <c r="B2" s="410"/>
      <c r="C2" s="410"/>
      <c r="D2" s="410"/>
      <c r="E2" s="410"/>
      <c r="F2" s="410"/>
    </row>
    <row r="3" spans="1:6" ht="12.75">
      <c r="A3" s="410" t="s">
        <v>589</v>
      </c>
      <c r="B3" s="410"/>
      <c r="C3" s="410"/>
      <c r="D3" s="410"/>
      <c r="E3" s="410"/>
      <c r="F3" s="410"/>
    </row>
    <row r="5" spans="1:6" ht="12.75">
      <c r="A5" s="410" t="s">
        <v>561</v>
      </c>
      <c r="B5" s="410"/>
      <c r="C5" s="410"/>
      <c r="D5" s="410"/>
      <c r="E5" s="410"/>
      <c r="F5" s="410"/>
    </row>
    <row r="6" spans="1:6" ht="12.75">
      <c r="A6" s="410" t="s">
        <v>562</v>
      </c>
      <c r="B6" s="410"/>
      <c r="C6" s="410"/>
      <c r="D6" s="410"/>
      <c r="E6" s="410"/>
      <c r="F6" s="410"/>
    </row>
    <row r="7" ht="13.5" thickBot="1"/>
    <row r="8" spans="1:6" ht="12.75">
      <c r="A8" s="350" t="s">
        <v>0</v>
      </c>
      <c r="B8" s="350" t="s">
        <v>563</v>
      </c>
      <c r="C8" s="350" t="s">
        <v>564</v>
      </c>
      <c r="D8" s="350" t="s">
        <v>565</v>
      </c>
      <c r="E8" s="350" t="s">
        <v>2</v>
      </c>
      <c r="F8" s="350" t="s">
        <v>566</v>
      </c>
    </row>
    <row r="9" spans="1:6" ht="13.5" thickBot="1">
      <c r="A9" s="351" t="s">
        <v>567</v>
      </c>
      <c r="B9" s="351" t="s">
        <v>568</v>
      </c>
      <c r="C9" s="351" t="s">
        <v>569</v>
      </c>
      <c r="D9" s="351" t="s">
        <v>570</v>
      </c>
      <c r="E9" s="351"/>
      <c r="F9" s="351" t="s">
        <v>571</v>
      </c>
    </row>
    <row r="10" spans="1:6" ht="13.5" thickBot="1">
      <c r="A10" s="352" t="s">
        <v>505</v>
      </c>
      <c r="B10" s="353" t="s">
        <v>128</v>
      </c>
      <c r="C10" s="354"/>
      <c r="D10" s="354"/>
      <c r="E10" s="355">
        <f>SUM(E11:E16)</f>
        <v>0</v>
      </c>
      <c r="F10" s="356"/>
    </row>
    <row r="11" spans="1:6" ht="15.75" customHeight="1">
      <c r="A11" s="371"/>
      <c r="B11" s="371"/>
      <c r="C11" s="371"/>
      <c r="D11" s="372" t="s">
        <v>5</v>
      </c>
      <c r="E11" s="373">
        <v>0</v>
      </c>
      <c r="F11" s="372"/>
    </row>
    <row r="12" spans="1:6" ht="15.75" customHeight="1">
      <c r="A12" s="357" t="s">
        <v>5</v>
      </c>
      <c r="B12" s="357" t="s">
        <v>5</v>
      </c>
      <c r="C12" s="357"/>
      <c r="D12" s="357" t="s">
        <v>5</v>
      </c>
      <c r="E12" s="358"/>
      <c r="F12" s="357"/>
    </row>
    <row r="13" spans="1:6" ht="12.75">
      <c r="A13" s="357" t="s">
        <v>5</v>
      </c>
      <c r="B13" s="357" t="s">
        <v>5</v>
      </c>
      <c r="C13" s="357"/>
      <c r="D13" s="357" t="s">
        <v>5</v>
      </c>
      <c r="E13" s="358">
        <v>0</v>
      </c>
      <c r="F13" s="357" t="s">
        <v>5</v>
      </c>
    </row>
    <row r="14" spans="1:6" ht="12.75">
      <c r="A14" s="359" t="s">
        <v>5</v>
      </c>
      <c r="B14" s="359" t="s">
        <v>5</v>
      </c>
      <c r="C14" s="359"/>
      <c r="D14" s="359" t="s">
        <v>5</v>
      </c>
      <c r="E14" s="360">
        <v>0</v>
      </c>
      <c r="F14" s="359"/>
    </row>
    <row r="15" spans="1:6" ht="12.75">
      <c r="A15" s="359" t="s">
        <v>5</v>
      </c>
      <c r="B15" s="359" t="s">
        <v>5</v>
      </c>
      <c r="C15" s="359"/>
      <c r="D15" s="359" t="s">
        <v>5</v>
      </c>
      <c r="E15" s="360">
        <v>0</v>
      </c>
      <c r="F15" s="359" t="s">
        <v>5</v>
      </c>
    </row>
    <row r="16" spans="1:6" ht="13.5" thickBot="1">
      <c r="A16" s="359" t="s">
        <v>5</v>
      </c>
      <c r="B16" s="359" t="s">
        <v>5</v>
      </c>
      <c r="C16" s="359"/>
      <c r="D16" s="359"/>
      <c r="E16" s="360">
        <v>0</v>
      </c>
      <c r="F16" s="359"/>
    </row>
    <row r="17" spans="1:6" ht="13.5" thickBot="1">
      <c r="A17" s="361" t="s">
        <v>513</v>
      </c>
      <c r="B17" s="353" t="s">
        <v>325</v>
      </c>
      <c r="C17" s="362"/>
      <c r="D17" s="362"/>
      <c r="E17" s="379">
        <f>E19</f>
        <v>30000000</v>
      </c>
      <c r="F17" s="363"/>
    </row>
    <row r="18" spans="1:6" ht="12.75">
      <c r="A18" s="364" t="s">
        <v>382</v>
      </c>
      <c r="B18" s="365" t="s">
        <v>572</v>
      </c>
      <c r="C18" s="366"/>
      <c r="D18" s="366"/>
      <c r="E18" s="380"/>
      <c r="F18" s="367"/>
    </row>
    <row r="19" spans="1:6" ht="12.75">
      <c r="A19" s="375"/>
      <c r="B19" s="376" t="s">
        <v>573</v>
      </c>
      <c r="C19" s="366"/>
      <c r="D19" s="366"/>
      <c r="E19" s="381">
        <f>SUM(E20:E36)</f>
        <v>30000000</v>
      </c>
      <c r="F19" s="368"/>
    </row>
    <row r="20" spans="1:6" ht="12.75">
      <c r="A20" s="386" t="s">
        <v>455</v>
      </c>
      <c r="B20" s="377" t="s">
        <v>578</v>
      </c>
      <c r="C20" s="359" t="s">
        <v>577</v>
      </c>
      <c r="D20" s="153" t="s">
        <v>579</v>
      </c>
      <c r="E20" s="382">
        <v>5000000</v>
      </c>
      <c r="F20" s="383" t="s">
        <v>658</v>
      </c>
    </row>
    <row r="21" spans="1:6" ht="12.75">
      <c r="A21" s="378" t="s">
        <v>457</v>
      </c>
      <c r="B21" s="378" t="s">
        <v>624</v>
      </c>
      <c r="C21" s="174" t="s">
        <v>5</v>
      </c>
      <c r="D21" s="174" t="s">
        <v>5</v>
      </c>
      <c r="E21" s="382">
        <v>25000000</v>
      </c>
      <c r="F21" s="384" t="s">
        <v>659</v>
      </c>
    </row>
    <row r="22" spans="1:6" ht="12.75">
      <c r="A22" s="378" t="s">
        <v>5</v>
      </c>
      <c r="B22" s="378" t="s">
        <v>5</v>
      </c>
      <c r="C22" s="153" t="s">
        <v>5</v>
      </c>
      <c r="D22" s="153" t="s">
        <v>5</v>
      </c>
      <c r="E22" s="382" t="s">
        <v>5</v>
      </c>
      <c r="F22" s="385" t="s">
        <v>5</v>
      </c>
    </row>
    <row r="23" spans="1:6" ht="12.75">
      <c r="A23" s="378" t="s">
        <v>5</v>
      </c>
      <c r="B23" s="374" t="s">
        <v>5</v>
      </c>
      <c r="C23" s="153" t="s">
        <v>5</v>
      </c>
      <c r="D23" s="153" t="s">
        <v>5</v>
      </c>
      <c r="E23" s="382" t="s">
        <v>5</v>
      </c>
      <c r="F23" s="385" t="s">
        <v>5</v>
      </c>
    </row>
    <row r="24" spans="1:6" ht="12.75">
      <c r="A24" s="378" t="s">
        <v>5</v>
      </c>
      <c r="B24" s="378" t="s">
        <v>5</v>
      </c>
      <c r="C24" s="153" t="s">
        <v>5</v>
      </c>
      <c r="D24" s="153" t="s">
        <v>5</v>
      </c>
      <c r="E24" s="382" t="s">
        <v>5</v>
      </c>
      <c r="F24" s="385" t="s">
        <v>5</v>
      </c>
    </row>
    <row r="25" spans="1:6" ht="12.75">
      <c r="A25" s="378" t="s">
        <v>5</v>
      </c>
      <c r="B25" s="378" t="s">
        <v>5</v>
      </c>
      <c r="C25" s="153" t="s">
        <v>5</v>
      </c>
      <c r="D25" s="153" t="s">
        <v>5</v>
      </c>
      <c r="E25" s="382" t="s">
        <v>5</v>
      </c>
      <c r="F25" s="385" t="s">
        <v>5</v>
      </c>
    </row>
    <row r="26" spans="1:6" ht="12.75">
      <c r="A26" s="378" t="s">
        <v>5</v>
      </c>
      <c r="B26" s="374" t="s">
        <v>5</v>
      </c>
      <c r="C26" s="153" t="s">
        <v>5</v>
      </c>
      <c r="D26" s="359"/>
      <c r="E26" s="382" t="s">
        <v>5</v>
      </c>
      <c r="F26" s="385" t="s">
        <v>5</v>
      </c>
    </row>
    <row r="27" spans="1:6" ht="12.75">
      <c r="A27" s="359"/>
      <c r="B27" s="359"/>
      <c r="C27" s="359"/>
      <c r="D27" s="359"/>
      <c r="E27" s="360"/>
      <c r="F27" s="359"/>
    </row>
    <row r="28" spans="1:6" ht="12.75">
      <c r="A28" s="359"/>
      <c r="B28" s="359"/>
      <c r="C28" s="359"/>
      <c r="D28" s="359"/>
      <c r="E28" s="360"/>
      <c r="F28" s="359"/>
    </row>
    <row r="29" spans="1:6" ht="12.75">
      <c r="A29" s="359"/>
      <c r="B29" s="359"/>
      <c r="C29" s="359"/>
      <c r="D29" s="359"/>
      <c r="E29" s="360"/>
      <c r="F29" s="359"/>
    </row>
    <row r="30" spans="1:6" ht="12.75">
      <c r="A30" s="359"/>
      <c r="B30" s="359"/>
      <c r="C30" s="359"/>
      <c r="D30" s="359"/>
      <c r="E30" s="360"/>
      <c r="F30" s="359"/>
    </row>
    <row r="31" spans="1:6" ht="12.75">
      <c r="A31" s="359"/>
      <c r="B31" s="359"/>
      <c r="C31" s="359"/>
      <c r="D31" s="359"/>
      <c r="E31" s="360"/>
      <c r="F31" s="359"/>
    </row>
    <row r="32" spans="1:6" ht="12.75">
      <c r="A32" s="359"/>
      <c r="B32" s="359"/>
      <c r="C32" s="359"/>
      <c r="D32" s="359"/>
      <c r="E32" s="360"/>
      <c r="F32" s="359"/>
    </row>
    <row r="33" spans="1:6" ht="12.75">
      <c r="A33" s="359"/>
      <c r="B33" s="359"/>
      <c r="C33" s="359"/>
      <c r="D33" s="359"/>
      <c r="E33" s="360"/>
      <c r="F33" s="359"/>
    </row>
    <row r="34" spans="1:6" ht="12.75">
      <c r="A34" s="359"/>
      <c r="B34" s="359"/>
      <c r="C34" s="359"/>
      <c r="D34" s="359"/>
      <c r="E34" s="360"/>
      <c r="F34" s="359"/>
    </row>
    <row r="35" spans="1:6" ht="12.75">
      <c r="A35" s="359"/>
      <c r="B35" s="359"/>
      <c r="C35" s="359"/>
      <c r="D35" s="359"/>
      <c r="E35" s="360"/>
      <c r="F35" s="359"/>
    </row>
    <row r="36" spans="1:6" ht="13.5" thickBot="1">
      <c r="A36" s="369"/>
      <c r="B36" s="54"/>
      <c r="C36" s="54"/>
      <c r="D36" s="54"/>
      <c r="E36" s="35"/>
      <c r="F36" s="369"/>
    </row>
    <row r="37" spans="1:6" ht="13.5" thickBot="1">
      <c r="A37" s="4"/>
      <c r="B37" s="5" t="s">
        <v>574</v>
      </c>
      <c r="C37" s="5"/>
      <c r="D37" s="5"/>
      <c r="E37" s="387">
        <f>E10+E17</f>
        <v>30000000</v>
      </c>
      <c r="F37" s="370"/>
    </row>
    <row r="40" ht="12.75">
      <c r="A40" t="s">
        <v>575</v>
      </c>
    </row>
    <row r="42" ht="12.75">
      <c r="A42" t="s">
        <v>576</v>
      </c>
    </row>
  </sheetData>
  <sheetProtection/>
  <mergeCells count="4">
    <mergeCell ref="A2:F2"/>
    <mergeCell ref="A3:F3"/>
    <mergeCell ref="A5:F5"/>
    <mergeCell ref="A6:F6"/>
  </mergeCells>
  <printOptions/>
  <pageMargins left="0" right="0" top="0" bottom="0" header="0.31496062992125984" footer="0.31496062992125984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8" sqref="C8"/>
    </sheetView>
  </sheetViews>
  <sheetFormatPr defaultColWidth="11.421875" defaultRowHeight="12.75"/>
  <cols>
    <col min="3" max="3" width="15.7109375" style="0" customWidth="1"/>
    <col min="4" max="4" width="13.8515625" style="0" bestFit="1" customWidth="1"/>
  </cols>
  <sheetData>
    <row r="1" spans="1:4" ht="12.75">
      <c r="A1" t="s">
        <v>92</v>
      </c>
      <c r="C1" s="3">
        <f>+INGRESOS!C24</f>
        <v>169692451.28</v>
      </c>
      <c r="D1" s="3"/>
    </row>
    <row r="2" spans="1:4" ht="12.75">
      <c r="A2" t="s">
        <v>93</v>
      </c>
      <c r="C2" s="124">
        <f>+INGRESOS!C25</f>
        <v>510010020.52</v>
      </c>
      <c r="D2" s="3"/>
    </row>
    <row r="3" spans="1:4" ht="12.75">
      <c r="A3" s="13" t="s">
        <v>288</v>
      </c>
      <c r="C3" s="124">
        <f>+INGRESOS!C14</f>
        <v>1674587.52</v>
      </c>
      <c r="D3" s="3"/>
    </row>
    <row r="4" spans="1:4" ht="12.75">
      <c r="A4" s="13" t="s">
        <v>642</v>
      </c>
      <c r="C4" s="120">
        <f>+INGRESOS!C20</f>
        <v>35000000</v>
      </c>
      <c r="D4" s="3"/>
    </row>
    <row r="5" spans="1:3" ht="12.75">
      <c r="A5" t="s">
        <v>87</v>
      </c>
      <c r="C5" s="3">
        <f>SUM(C1:C4)</f>
        <v>716377059.3199999</v>
      </c>
    </row>
    <row r="7" spans="1:3" ht="12.75">
      <c r="A7" t="s">
        <v>88</v>
      </c>
      <c r="C7" s="3">
        <f>+'PROGRAMA 1'!D29</f>
        <v>9360481.46</v>
      </c>
    </row>
    <row r="8" spans="1:3" ht="12.75">
      <c r="A8" t="s">
        <v>89</v>
      </c>
      <c r="C8" s="3">
        <f>+'PROGRAMA 2'!D33</f>
        <v>172507320.45</v>
      </c>
    </row>
    <row r="9" spans="1:3" ht="12.75">
      <c r="A9" t="s">
        <v>90</v>
      </c>
      <c r="C9" s="3">
        <f>+'PROGRAMA 3'!D26</f>
        <v>396358491.11</v>
      </c>
    </row>
    <row r="10" spans="1:3" ht="12.75">
      <c r="A10" t="s">
        <v>91</v>
      </c>
      <c r="C10" s="120">
        <f>+'PROGRAMA 4'!D16</f>
        <v>138150766.3</v>
      </c>
    </row>
    <row r="11" ht="12.75">
      <c r="C11" s="3">
        <f>SUM(C7:C10)</f>
        <v>716377059.3199999</v>
      </c>
    </row>
    <row r="13" spans="1:3" ht="12.75">
      <c r="A13" t="s">
        <v>94</v>
      </c>
      <c r="C13" s="120">
        <f>C5-C11</f>
        <v>0</v>
      </c>
    </row>
    <row r="14" spans="1:3" ht="12.75">
      <c r="A14" t="s">
        <v>92</v>
      </c>
      <c r="C14" s="3">
        <v>0</v>
      </c>
    </row>
    <row r="15" spans="1:3" ht="12.75">
      <c r="A15" t="s">
        <v>93</v>
      </c>
      <c r="C15" s="3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0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18.7109375" style="0" customWidth="1"/>
    <col min="2" max="2" width="50.7109375" style="0" customWidth="1"/>
    <col min="3" max="3" width="15.7109375" style="0" customWidth="1"/>
    <col min="4" max="4" width="12.7109375" style="0" customWidth="1"/>
  </cols>
  <sheetData>
    <row r="2" spans="1:4" ht="18">
      <c r="A2" s="401" t="s">
        <v>8</v>
      </c>
      <c r="B2" s="401"/>
      <c r="C2" s="401"/>
      <c r="D2" s="401"/>
    </row>
    <row r="3" spans="1:4" ht="18">
      <c r="A3" s="402" t="s">
        <v>587</v>
      </c>
      <c r="B3" s="401"/>
      <c r="C3" s="401"/>
      <c r="D3" s="401"/>
    </row>
    <row r="4" spans="1:4" ht="12.75">
      <c r="A4" s="8"/>
      <c r="B4" s="8"/>
      <c r="C4" s="8"/>
      <c r="D4" s="8"/>
    </row>
    <row r="5" spans="1:4" ht="18">
      <c r="A5" s="401" t="s">
        <v>9</v>
      </c>
      <c r="B5" s="401"/>
      <c r="C5" s="401"/>
      <c r="D5" s="401"/>
    </row>
    <row r="6" ht="13.5" thickBot="1"/>
    <row r="7" spans="1:4" ht="12.75">
      <c r="A7" s="94" t="s">
        <v>5</v>
      </c>
      <c r="B7" s="96" t="s">
        <v>5</v>
      </c>
      <c r="C7" s="96" t="s">
        <v>5</v>
      </c>
      <c r="D7" s="1" t="s">
        <v>3</v>
      </c>
    </row>
    <row r="8" spans="1:4" ht="13.5" thickBot="1">
      <c r="A8" s="95" t="s">
        <v>0</v>
      </c>
      <c r="B8" s="97" t="s">
        <v>1</v>
      </c>
      <c r="C8" s="97" t="s">
        <v>2</v>
      </c>
      <c r="D8" s="2" t="s">
        <v>4</v>
      </c>
    </row>
    <row r="9" spans="1:4" ht="13.5" thickBot="1">
      <c r="A9" s="4"/>
      <c r="B9" s="5" t="s">
        <v>6</v>
      </c>
      <c r="C9" s="6">
        <f>C10+C16+C22</f>
        <v>716377059.3199999</v>
      </c>
      <c r="D9" s="7">
        <f>D10+D16+D22</f>
        <v>1</v>
      </c>
    </row>
    <row r="10" spans="1:4" ht="12.75">
      <c r="A10" s="159" t="s">
        <v>274</v>
      </c>
      <c r="B10" s="156" t="s">
        <v>275</v>
      </c>
      <c r="C10" s="157">
        <f aca="true" t="shared" si="0" ref="C10:D13">C11</f>
        <v>1674587.52</v>
      </c>
      <c r="D10" s="158">
        <f t="shared" si="0"/>
        <v>0.0023375783719115093</v>
      </c>
    </row>
    <row r="11" spans="1:4" ht="12.75">
      <c r="A11" s="164" t="s">
        <v>276</v>
      </c>
      <c r="B11" s="165" t="s">
        <v>128</v>
      </c>
      <c r="C11" s="166">
        <f t="shared" si="0"/>
        <v>1674587.52</v>
      </c>
      <c r="D11" s="167">
        <f t="shared" si="0"/>
        <v>0.0023375783719115093</v>
      </c>
    </row>
    <row r="12" spans="1:4" ht="12.75">
      <c r="A12" s="172" t="s">
        <v>277</v>
      </c>
      <c r="B12" s="169" t="s">
        <v>278</v>
      </c>
      <c r="C12" s="170">
        <f t="shared" si="0"/>
        <v>1674587.52</v>
      </c>
      <c r="D12" s="171">
        <f t="shared" si="0"/>
        <v>0.0023375783719115093</v>
      </c>
    </row>
    <row r="13" spans="1:4" ht="12.75">
      <c r="A13" s="151" t="s">
        <v>279</v>
      </c>
      <c r="B13" s="148" t="s">
        <v>280</v>
      </c>
      <c r="C13" s="149">
        <f t="shared" si="0"/>
        <v>1674587.52</v>
      </c>
      <c r="D13" s="150">
        <f t="shared" si="0"/>
        <v>0.0023375783719115093</v>
      </c>
    </row>
    <row r="14" spans="1:4" ht="12.75">
      <c r="A14" s="152" t="s">
        <v>281</v>
      </c>
      <c r="B14" s="153" t="s">
        <v>282</v>
      </c>
      <c r="C14" s="154">
        <v>1674587.52</v>
      </c>
      <c r="D14" s="155">
        <f>C14/C9</f>
        <v>0.0023375783719115093</v>
      </c>
    </row>
    <row r="15" spans="1:4" ht="12.75">
      <c r="A15" s="152"/>
      <c r="B15" s="153"/>
      <c r="C15" s="154"/>
      <c r="D15" s="155"/>
    </row>
    <row r="16" spans="1:4" ht="12.75">
      <c r="A16" s="159" t="s">
        <v>633</v>
      </c>
      <c r="B16" s="156" t="s">
        <v>634</v>
      </c>
      <c r="C16" s="157">
        <f aca="true" t="shared" si="1" ref="C16:D19">C17</f>
        <v>35000000</v>
      </c>
      <c r="D16" s="158">
        <f t="shared" si="1"/>
        <v>0.048856952556831916</v>
      </c>
    </row>
    <row r="17" spans="1:4" ht="12.75">
      <c r="A17" s="164" t="s">
        <v>635</v>
      </c>
      <c r="B17" s="165" t="s">
        <v>325</v>
      </c>
      <c r="C17" s="166">
        <f t="shared" si="1"/>
        <v>35000000</v>
      </c>
      <c r="D17" s="167">
        <f t="shared" si="1"/>
        <v>0.048856952556831916</v>
      </c>
    </row>
    <row r="18" spans="1:4" ht="12.75">
      <c r="A18" s="172" t="s">
        <v>636</v>
      </c>
      <c r="B18" s="169" t="s">
        <v>637</v>
      </c>
      <c r="C18" s="170">
        <f t="shared" si="1"/>
        <v>35000000</v>
      </c>
      <c r="D18" s="171">
        <f t="shared" si="1"/>
        <v>0.048856952556831916</v>
      </c>
    </row>
    <row r="19" spans="1:4" ht="12.75">
      <c r="A19" s="151" t="s">
        <v>638</v>
      </c>
      <c r="B19" s="148" t="s">
        <v>639</v>
      </c>
      <c r="C19" s="149">
        <f t="shared" si="1"/>
        <v>35000000</v>
      </c>
      <c r="D19" s="150">
        <f t="shared" si="1"/>
        <v>0.048856952556831916</v>
      </c>
    </row>
    <row r="20" spans="1:4" ht="12.75">
      <c r="A20" s="152" t="s">
        <v>640</v>
      </c>
      <c r="B20" s="153" t="s">
        <v>641</v>
      </c>
      <c r="C20" s="154">
        <v>35000000</v>
      </c>
      <c r="D20" s="155">
        <f>C20/C9</f>
        <v>0.048856952556831916</v>
      </c>
    </row>
    <row r="21" spans="1:4" ht="12.75">
      <c r="A21" s="389"/>
      <c r="B21" s="148"/>
      <c r="C21" s="149"/>
      <c r="D21" s="150"/>
    </row>
    <row r="22" spans="1:4" ht="12.75">
      <c r="A22" s="160" t="s">
        <v>43</v>
      </c>
      <c r="B22" s="161" t="s">
        <v>7</v>
      </c>
      <c r="C22" s="162">
        <f>C23</f>
        <v>679702471.8</v>
      </c>
      <c r="D22" s="163">
        <f>D23</f>
        <v>0.9488054690712566</v>
      </c>
    </row>
    <row r="23" spans="1:4" ht="12.75">
      <c r="A23" s="168" t="s">
        <v>44</v>
      </c>
      <c r="B23" s="165" t="s">
        <v>45</v>
      </c>
      <c r="C23" s="166">
        <f>SUM(C24:C25)</f>
        <v>679702471.8</v>
      </c>
      <c r="D23" s="167">
        <f>+D25+D24</f>
        <v>0.9488054690712566</v>
      </c>
    </row>
    <row r="24" spans="1:4" ht="12.75">
      <c r="A24" s="173" t="s">
        <v>124</v>
      </c>
      <c r="B24" s="174" t="s">
        <v>125</v>
      </c>
      <c r="C24" s="175">
        <v>169692451.28</v>
      </c>
      <c r="D24" s="176">
        <f>C24/C9</f>
        <v>0.2368758868982706</v>
      </c>
    </row>
    <row r="25" spans="1:4" ht="13.5" thickBot="1">
      <c r="A25" s="177" t="s">
        <v>46</v>
      </c>
      <c r="B25" s="178" t="s">
        <v>47</v>
      </c>
      <c r="C25" s="179">
        <v>510010020.52</v>
      </c>
      <c r="D25" s="180">
        <f>C25/C9</f>
        <v>0.7119295821729861</v>
      </c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</sheetData>
  <sheetProtection/>
  <mergeCells count="3">
    <mergeCell ref="A2:D2"/>
    <mergeCell ref="A3:D3"/>
    <mergeCell ref="A5:D5"/>
  </mergeCells>
  <printOptions/>
  <pageMargins left="0.3937007874015748" right="0.3937007874015748" top="0.3937007874015748" bottom="0.393700787401574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241"/>
  <sheetViews>
    <sheetView zoomScalePageLayoutView="0" workbookViewId="0" topLeftCell="A64">
      <selection activeCell="C145" sqref="C145"/>
    </sheetView>
  </sheetViews>
  <sheetFormatPr defaultColWidth="11.421875" defaultRowHeight="12.75"/>
  <cols>
    <col min="1" max="1" width="5.7109375" style="0" customWidth="1"/>
    <col min="2" max="2" width="45.7109375" style="0" customWidth="1"/>
    <col min="3" max="3" width="20.7109375" style="0" customWidth="1"/>
    <col min="4" max="4" width="10.7109375" style="0" customWidth="1"/>
  </cols>
  <sheetData>
    <row r="6" spans="1:4" ht="18">
      <c r="A6" s="401" t="s">
        <v>8</v>
      </c>
      <c r="B6" s="401"/>
      <c r="C6" s="401"/>
      <c r="D6" s="401"/>
    </row>
    <row r="7" spans="1:4" ht="18">
      <c r="A7" s="402" t="s">
        <v>587</v>
      </c>
      <c r="B7" s="401"/>
      <c r="C7" s="401"/>
      <c r="D7" s="401"/>
    </row>
    <row r="9" spans="1:4" ht="18">
      <c r="A9" s="403" t="s">
        <v>14</v>
      </c>
      <c r="B9" s="403"/>
      <c r="C9" s="403"/>
      <c r="D9" s="403"/>
    </row>
    <row r="10" spans="1:4" ht="18">
      <c r="A10" s="403" t="s">
        <v>15</v>
      </c>
      <c r="B10" s="403"/>
      <c r="C10" s="403"/>
      <c r="D10" s="403"/>
    </row>
    <row r="11" ht="13.5" thickBot="1"/>
    <row r="12" spans="1:4" ht="16.5" thickBot="1">
      <c r="A12" s="31"/>
      <c r="B12" s="38" t="s">
        <v>13</v>
      </c>
      <c r="C12" s="39">
        <f>SUM(C14:C24)</f>
        <v>716377059.3200002</v>
      </c>
      <c r="D12" s="40">
        <f>SUM(D14:D24)</f>
        <v>0.9999999999999999</v>
      </c>
    </row>
    <row r="13" spans="1:4" ht="18">
      <c r="A13" s="36"/>
      <c r="B13" s="98"/>
      <c r="C13" s="99"/>
      <c r="D13" s="100"/>
    </row>
    <row r="14" spans="1:4" ht="15">
      <c r="A14" s="33">
        <v>1</v>
      </c>
      <c r="B14" s="23" t="s">
        <v>10</v>
      </c>
      <c r="C14" s="24">
        <f>C143+C73</f>
        <v>49114787.18</v>
      </c>
      <c r="D14" s="25">
        <f>C14/C12</f>
        <v>0.06855996648834731</v>
      </c>
    </row>
    <row r="15" spans="1:4" ht="15">
      <c r="A15" s="33"/>
      <c r="B15" s="23"/>
      <c r="C15" s="24"/>
      <c r="D15" s="25"/>
    </row>
    <row r="16" spans="1:4" ht="15">
      <c r="A16" s="33">
        <v>2</v>
      </c>
      <c r="B16" s="188" t="s">
        <v>173</v>
      </c>
      <c r="C16" s="24">
        <f>C145+C189</f>
        <v>41303333.269999996</v>
      </c>
      <c r="D16" s="25">
        <f>C16/C12</f>
        <v>0.05765585697175447</v>
      </c>
    </row>
    <row r="17" spans="1:4" ht="15">
      <c r="A17" s="33"/>
      <c r="B17" s="23"/>
      <c r="C17" s="24"/>
      <c r="D17" s="25"/>
    </row>
    <row r="18" spans="1:4" ht="15">
      <c r="A18" s="33">
        <v>5</v>
      </c>
      <c r="B18" s="188" t="s">
        <v>12</v>
      </c>
      <c r="C18" s="24">
        <f>C147+C191+C240+C75</f>
        <v>594298457.4100001</v>
      </c>
      <c r="D18" s="25">
        <f>C18/C12</f>
        <v>0.8295889010936788</v>
      </c>
    </row>
    <row r="19" spans="1:4" ht="15">
      <c r="A19" s="33"/>
      <c r="B19" s="23"/>
      <c r="C19" s="24"/>
      <c r="D19" s="25"/>
    </row>
    <row r="20" spans="1:4" ht="15">
      <c r="A20" s="33">
        <v>6</v>
      </c>
      <c r="B20" s="188" t="s">
        <v>128</v>
      </c>
      <c r="C20" s="24">
        <f>C77</f>
        <v>1660481.46</v>
      </c>
      <c r="D20" s="25">
        <f>C20/C12</f>
        <v>0.002317887540363399</v>
      </c>
    </row>
    <row r="21" spans="1:4" ht="15">
      <c r="A21" s="33"/>
      <c r="B21" s="188"/>
      <c r="C21" s="24"/>
      <c r="D21" s="25"/>
    </row>
    <row r="22" spans="1:4" ht="15">
      <c r="A22" s="33">
        <v>7</v>
      </c>
      <c r="B22" s="188" t="s">
        <v>325</v>
      </c>
      <c r="C22" s="24">
        <f>C193</f>
        <v>30000000</v>
      </c>
      <c r="D22" s="25">
        <f>C22/C12</f>
        <v>0.04187738790585591</v>
      </c>
    </row>
    <row r="23" spans="1:4" ht="15">
      <c r="A23" s="33"/>
      <c r="B23" s="188"/>
      <c r="C23" s="24"/>
      <c r="D23" s="25"/>
    </row>
    <row r="24" spans="1:4" ht="15.75" thickBot="1">
      <c r="A24" s="34"/>
      <c r="B24" s="26"/>
      <c r="C24" s="27"/>
      <c r="D24" s="28"/>
    </row>
    <row r="25" spans="1:3" ht="12.75">
      <c r="A25" s="19"/>
      <c r="C25" s="3"/>
    </row>
    <row r="26" spans="1:3" ht="12.75">
      <c r="A26" s="19"/>
      <c r="C26" s="3"/>
    </row>
    <row r="27" spans="1:3" ht="12.75">
      <c r="A27" s="19"/>
      <c r="C27" s="3"/>
    </row>
    <row r="28" spans="1:3" ht="12.75">
      <c r="A28" s="19"/>
      <c r="C28" s="3"/>
    </row>
    <row r="29" spans="1:3" ht="12.75">
      <c r="A29" s="19"/>
      <c r="C29" s="3"/>
    </row>
    <row r="30" spans="1:3" ht="12.75">
      <c r="A30" s="19"/>
      <c r="C30" s="3"/>
    </row>
    <row r="31" spans="1:3" ht="12.75">
      <c r="A31" s="19"/>
      <c r="C31" s="3"/>
    </row>
    <row r="32" spans="1:3" ht="12.75">
      <c r="A32" s="19"/>
      <c r="C32" s="3"/>
    </row>
    <row r="33" spans="1:3" ht="12.75">
      <c r="A33" s="19"/>
      <c r="C33" s="3"/>
    </row>
    <row r="34" spans="1:3" ht="12.75">
      <c r="A34" s="19"/>
      <c r="C34" s="3"/>
    </row>
    <row r="35" spans="1:3" ht="12.75">
      <c r="A35" s="19"/>
      <c r="C35" s="3"/>
    </row>
    <row r="36" spans="1:3" ht="12.75">
      <c r="A36" s="19"/>
      <c r="C36" s="3"/>
    </row>
    <row r="37" spans="1:3" ht="12.75">
      <c r="A37" s="19"/>
      <c r="C37" s="3"/>
    </row>
    <row r="38" spans="1:3" ht="12.75">
      <c r="A38" s="19"/>
      <c r="C38" s="3"/>
    </row>
    <row r="39" spans="1:3" ht="12.75">
      <c r="A39" s="19"/>
      <c r="C39" s="3"/>
    </row>
    <row r="40" spans="1:3" ht="12.75">
      <c r="A40" s="19"/>
      <c r="C40" s="3"/>
    </row>
    <row r="41" spans="1:3" ht="12.75">
      <c r="A41" s="19"/>
      <c r="C41" s="3"/>
    </row>
    <row r="42" spans="1:3" ht="12.75">
      <c r="A42" s="19"/>
      <c r="C42" s="3"/>
    </row>
    <row r="43" spans="1:3" ht="12.75">
      <c r="A43" s="19"/>
      <c r="C43" s="3"/>
    </row>
    <row r="44" spans="1:3" ht="12.75">
      <c r="A44" s="19"/>
      <c r="C44" s="3"/>
    </row>
    <row r="45" spans="1:3" ht="12.75">
      <c r="A45" s="19"/>
      <c r="C45" s="3"/>
    </row>
    <row r="46" spans="1:3" ht="12.75">
      <c r="A46" s="19"/>
      <c r="C46" s="3"/>
    </row>
    <row r="47" spans="1:3" ht="12.75">
      <c r="A47" s="19"/>
      <c r="C47" s="3"/>
    </row>
    <row r="48" spans="1:3" ht="12.75">
      <c r="A48" s="19"/>
      <c r="C48" s="3"/>
    </row>
    <row r="49" spans="1:3" ht="12.75">
      <c r="A49" s="19"/>
      <c r="C49" s="3"/>
    </row>
    <row r="50" spans="1:3" ht="12.75">
      <c r="A50" s="19"/>
      <c r="C50" s="3"/>
    </row>
    <row r="51" spans="1:3" ht="12.75">
      <c r="A51" s="19"/>
      <c r="C51" s="3"/>
    </row>
    <row r="52" spans="1:3" ht="12.75">
      <c r="A52" s="19"/>
      <c r="C52" s="3"/>
    </row>
    <row r="53" spans="1:3" ht="12.75">
      <c r="A53" s="19"/>
      <c r="C53" s="3"/>
    </row>
    <row r="54" spans="1:3" ht="12.75">
      <c r="A54" s="19"/>
      <c r="C54" s="3"/>
    </row>
    <row r="55" spans="1:4" ht="18">
      <c r="A55" s="402" t="s">
        <v>8</v>
      </c>
      <c r="B55" s="402"/>
      <c r="C55" s="402"/>
      <c r="D55" s="402"/>
    </row>
    <row r="56" spans="1:4" ht="18">
      <c r="A56" s="402" t="s">
        <v>587</v>
      </c>
      <c r="B56" s="402"/>
      <c r="C56" s="402"/>
      <c r="D56" s="402"/>
    </row>
    <row r="58" spans="1:4" ht="18">
      <c r="A58" s="403" t="s">
        <v>224</v>
      </c>
      <c r="B58" s="403"/>
      <c r="C58" s="403"/>
      <c r="D58" s="403"/>
    </row>
    <row r="59" spans="1:4" ht="15.75" thickBot="1">
      <c r="A59" s="189"/>
      <c r="B59" s="190"/>
      <c r="C59" s="191"/>
      <c r="D59" s="192"/>
    </row>
    <row r="60" spans="1:4" ht="16.5" thickBot="1">
      <c r="A60" s="193" t="s">
        <v>5</v>
      </c>
      <c r="B60" s="52" t="s">
        <v>16</v>
      </c>
      <c r="C60" s="53" t="s">
        <v>17</v>
      </c>
      <c r="D60" s="51" t="s">
        <v>18</v>
      </c>
    </row>
    <row r="61" spans="1:4" ht="15">
      <c r="A61" s="194"/>
      <c r="B61" s="195"/>
      <c r="C61" s="196"/>
      <c r="D61" s="197"/>
    </row>
    <row r="62" spans="1:4" ht="15">
      <c r="A62" s="187" t="s">
        <v>222</v>
      </c>
      <c r="B62" s="186" t="s">
        <v>237</v>
      </c>
      <c r="C62" s="198">
        <f>+'PROGRAMA 1'!D65</f>
        <v>7700000</v>
      </c>
      <c r="D62" s="199">
        <f>C62/C66</f>
        <v>0.8226072593492428</v>
      </c>
    </row>
    <row r="63" spans="1:4" ht="15">
      <c r="A63" s="200"/>
      <c r="B63" s="186"/>
      <c r="C63" s="198"/>
      <c r="D63" s="199"/>
    </row>
    <row r="64" spans="1:4" ht="15">
      <c r="A64" s="187" t="s">
        <v>225</v>
      </c>
      <c r="B64" s="186" t="s">
        <v>226</v>
      </c>
      <c r="C64" s="198">
        <f>+'PROGRAMA 1'!D82</f>
        <v>1660481.46</v>
      </c>
      <c r="D64" s="199">
        <f>C64/C66</f>
        <v>0.17739274065075705</v>
      </c>
    </row>
    <row r="65" spans="1:4" ht="15.75" thickBot="1">
      <c r="A65" s="200"/>
      <c r="B65" s="186"/>
      <c r="C65" s="198"/>
      <c r="D65" s="199"/>
    </row>
    <row r="66" spans="1:4" ht="15.75" thickBot="1">
      <c r="A66" s="201"/>
      <c r="B66" s="193" t="s">
        <v>147</v>
      </c>
      <c r="C66" s="202">
        <f>SUM(C62:C64)</f>
        <v>9360481.46</v>
      </c>
      <c r="D66" s="203">
        <f>SUM(D62:D64)</f>
        <v>0.9999999999999999</v>
      </c>
    </row>
    <row r="67" spans="1:4" ht="15">
      <c r="A67" s="204"/>
      <c r="B67" s="205"/>
      <c r="C67" s="206"/>
      <c r="D67" s="207"/>
    </row>
    <row r="68" spans="1:4" ht="15">
      <c r="A68" s="208"/>
      <c r="B68" s="205"/>
      <c r="C68" s="206"/>
      <c r="D68" s="207"/>
    </row>
    <row r="69" spans="1:4" ht="18">
      <c r="A69" s="403" t="s">
        <v>227</v>
      </c>
      <c r="B69" s="403"/>
      <c r="C69" s="403"/>
      <c r="D69" s="403"/>
    </row>
    <row r="70" ht="13.5" thickBot="1">
      <c r="C70" s="3"/>
    </row>
    <row r="71" spans="1:4" ht="16.5" thickBot="1">
      <c r="A71" s="193"/>
      <c r="B71" s="38" t="s">
        <v>228</v>
      </c>
      <c r="C71" s="39">
        <f>SUM(C73:C77)</f>
        <v>9360481.46</v>
      </c>
      <c r="D71" s="40">
        <f>SUM(D73:D77)</f>
        <v>0.9999999999999999</v>
      </c>
    </row>
    <row r="72" spans="1:4" ht="15">
      <c r="A72" s="209"/>
      <c r="B72" s="210"/>
      <c r="C72" s="211"/>
      <c r="D72" s="197"/>
    </row>
    <row r="73" spans="1:4" ht="15">
      <c r="A73" s="200">
        <v>2</v>
      </c>
      <c r="B73" s="188" t="s">
        <v>10</v>
      </c>
      <c r="C73" s="212">
        <f>+'PROGRAMA 1'!D5</f>
        <v>2500000</v>
      </c>
      <c r="D73" s="199">
        <f>C73/C71</f>
        <v>0.26708027900949444</v>
      </c>
    </row>
    <row r="74" spans="1:4" ht="15">
      <c r="A74" s="200"/>
      <c r="B74" s="188"/>
      <c r="C74" s="212"/>
      <c r="D74" s="199"/>
    </row>
    <row r="75" spans="1:4" ht="15">
      <c r="A75" s="200">
        <v>5</v>
      </c>
      <c r="B75" s="188" t="s">
        <v>12</v>
      </c>
      <c r="C75" s="212">
        <f>+'PROGRAMA 1'!D9</f>
        <v>5200000</v>
      </c>
      <c r="D75" s="199">
        <f>C75/C71</f>
        <v>0.5555269803397485</v>
      </c>
    </row>
    <row r="76" spans="1:4" ht="15">
      <c r="A76" s="200"/>
      <c r="B76" s="188"/>
      <c r="C76" s="212"/>
      <c r="D76" s="199"/>
    </row>
    <row r="77" spans="1:4" ht="15">
      <c r="A77" s="200">
        <v>6</v>
      </c>
      <c r="B77" s="188" t="s">
        <v>128</v>
      </c>
      <c r="C77" s="212">
        <f>+'PROGRAMA 1'!D15</f>
        <v>1660481.46</v>
      </c>
      <c r="D77" s="199">
        <f>C77/C71</f>
        <v>0.17739274065075705</v>
      </c>
    </row>
    <row r="78" spans="1:4" ht="15">
      <c r="A78" s="330"/>
      <c r="B78" s="331"/>
      <c r="C78" s="332"/>
      <c r="D78" s="333"/>
    </row>
    <row r="115" spans="1:4" ht="18">
      <c r="A115" s="402" t="s">
        <v>8</v>
      </c>
      <c r="B115" s="402"/>
      <c r="C115" s="402"/>
      <c r="D115" s="402"/>
    </row>
    <row r="116" spans="1:4" ht="18">
      <c r="A116" s="402" t="s">
        <v>587</v>
      </c>
      <c r="B116" s="402"/>
      <c r="C116" s="402"/>
      <c r="D116" s="402"/>
    </row>
    <row r="118" spans="1:4" ht="18">
      <c r="A118" s="403" t="s">
        <v>229</v>
      </c>
      <c r="B118" s="403"/>
      <c r="C118" s="403"/>
      <c r="D118" s="403"/>
    </row>
    <row r="119" spans="1:4" ht="15.75" thickBot="1">
      <c r="A119" s="189"/>
      <c r="B119" s="190"/>
      <c r="C119" s="191"/>
      <c r="D119" s="192"/>
    </row>
    <row r="120" spans="1:4" ht="16.5" thickBot="1">
      <c r="A120" s="193" t="s">
        <v>5</v>
      </c>
      <c r="B120" s="52" t="s">
        <v>16</v>
      </c>
      <c r="C120" s="53" t="s">
        <v>17</v>
      </c>
      <c r="D120" s="51" t="s">
        <v>18</v>
      </c>
    </row>
    <row r="121" spans="1:4" ht="15">
      <c r="A121" s="194"/>
      <c r="B121" s="195"/>
      <c r="C121" s="196"/>
      <c r="D121" s="197"/>
    </row>
    <row r="122" spans="1:4" ht="15">
      <c r="A122" s="200">
        <v>2</v>
      </c>
      <c r="B122" s="186" t="s">
        <v>504</v>
      </c>
      <c r="C122" s="198">
        <f>+'PROGRAMA 2'!D63</f>
        <v>23726666.54</v>
      </c>
      <c r="D122" s="199">
        <f>C122/C136</f>
        <v>0.13754005614432466</v>
      </c>
    </row>
    <row r="123" spans="1:4" ht="15">
      <c r="A123" s="200"/>
      <c r="B123" s="186"/>
      <c r="C123" s="198"/>
      <c r="D123" s="199"/>
    </row>
    <row r="124" spans="1:4" ht="15">
      <c r="A124" s="187" t="s">
        <v>503</v>
      </c>
      <c r="B124" s="186" t="s">
        <v>230</v>
      </c>
      <c r="C124" s="198">
        <f>+'PROGRAMA 2'!D71</f>
        <v>6000000</v>
      </c>
      <c r="D124" s="199">
        <f>C124/C136</f>
        <v>0.03478113267511484</v>
      </c>
    </row>
    <row r="125" spans="1:4" ht="15">
      <c r="A125" s="187"/>
      <c r="B125" s="186"/>
      <c r="C125" s="198"/>
      <c r="D125" s="199"/>
    </row>
    <row r="126" spans="1:4" ht="15">
      <c r="A126" s="187" t="s">
        <v>512</v>
      </c>
      <c r="B126" s="186" t="s">
        <v>644</v>
      </c>
      <c r="C126" s="198">
        <f>+'PROGRAMA 2'!D78</f>
        <v>30000000</v>
      </c>
      <c r="D126" s="199">
        <f>C126/C136</f>
        <v>0.1739056633755742</v>
      </c>
    </row>
    <row r="127" spans="1:4" ht="15">
      <c r="A127" s="200"/>
      <c r="B127" s="186"/>
      <c r="C127" s="198"/>
      <c r="D127" s="199"/>
    </row>
    <row r="128" spans="1:4" ht="15">
      <c r="A128" s="187" t="s">
        <v>505</v>
      </c>
      <c r="B128" s="186" t="s">
        <v>506</v>
      </c>
      <c r="C128" s="198">
        <f>+'PROGRAMA 2'!D92</f>
        <v>85629200</v>
      </c>
      <c r="D128" s="199">
        <f>C128/C136</f>
        <v>0.4963800943439906</v>
      </c>
    </row>
    <row r="129" spans="1:4" ht="15">
      <c r="A129" s="200"/>
      <c r="B129" s="186"/>
      <c r="C129" s="198"/>
      <c r="D129" s="199"/>
    </row>
    <row r="130" spans="1:4" ht="15">
      <c r="A130" s="187" t="s">
        <v>507</v>
      </c>
      <c r="B130" s="186" t="s">
        <v>508</v>
      </c>
      <c r="C130" s="198">
        <f>+'PROGRAMA 2'!D99</f>
        <v>3279797.64</v>
      </c>
      <c r="D130" s="199">
        <f>C130/C136</f>
        <v>0.01901251281072809</v>
      </c>
    </row>
    <row r="131" spans="1:4" ht="15">
      <c r="A131" s="200"/>
      <c r="B131" s="186"/>
      <c r="C131" s="198"/>
      <c r="D131" s="199"/>
    </row>
    <row r="132" spans="1:4" ht="15">
      <c r="A132" s="187" t="s">
        <v>258</v>
      </c>
      <c r="B132" s="186" t="s">
        <v>231</v>
      </c>
      <c r="C132" s="198">
        <f>+'PROGRAMA 2'!D116</f>
        <v>15919664.88</v>
      </c>
      <c r="D132" s="199">
        <f>C132/C136</f>
        <v>0.09228399605577436</v>
      </c>
    </row>
    <row r="133" spans="1:4" ht="15">
      <c r="A133" s="187"/>
      <c r="B133" s="186"/>
      <c r="C133" s="198"/>
      <c r="D133" s="199"/>
    </row>
    <row r="134" spans="1:4" ht="15">
      <c r="A134" s="187" t="s">
        <v>509</v>
      </c>
      <c r="B134" s="186" t="s">
        <v>510</v>
      </c>
      <c r="C134" s="198">
        <f>+'PROGRAMA 2'!D123</f>
        <v>7951991.39</v>
      </c>
      <c r="D134" s="199">
        <f>C134/C136</f>
        <v>0.04609654459449348</v>
      </c>
    </row>
    <row r="135" spans="1:4" ht="15.75" thickBot="1">
      <c r="A135" s="398"/>
      <c r="B135" s="213"/>
      <c r="C135" s="214"/>
      <c r="D135" s="215"/>
    </row>
    <row r="136" spans="1:4" ht="15.75" thickBot="1">
      <c r="A136" s="204"/>
      <c r="B136" s="216" t="s">
        <v>184</v>
      </c>
      <c r="C136" s="214">
        <f>SUM(C122:C135)</f>
        <v>172507320.44999996</v>
      </c>
      <c r="D136" s="215">
        <f>SUM(D122:D135)</f>
        <v>1.0000000000000002</v>
      </c>
    </row>
    <row r="137" spans="1:4" ht="15">
      <c r="A137" s="204"/>
      <c r="B137" s="205"/>
      <c r="C137" s="206"/>
      <c r="D137" s="207"/>
    </row>
    <row r="138" spans="1:4" ht="15">
      <c r="A138" s="208"/>
      <c r="B138" s="205"/>
      <c r="C138" s="206"/>
      <c r="D138" s="207"/>
    </row>
    <row r="139" spans="1:4" ht="18">
      <c r="A139" s="403" t="s">
        <v>232</v>
      </c>
      <c r="B139" s="403"/>
      <c r="C139" s="403"/>
      <c r="D139" s="403"/>
    </row>
    <row r="140" ht="13.5" thickBot="1">
      <c r="C140" s="3"/>
    </row>
    <row r="141" spans="1:4" ht="16.5" thickBot="1">
      <c r="A141" s="193"/>
      <c r="B141" s="38" t="s">
        <v>233</v>
      </c>
      <c r="C141" s="39">
        <f>SUM(C143:C148)</f>
        <v>172507320.45</v>
      </c>
      <c r="D141" s="40">
        <f>SUM(D143:D148)</f>
        <v>1</v>
      </c>
    </row>
    <row r="142" spans="1:4" ht="15">
      <c r="A142" s="209"/>
      <c r="B142" s="210"/>
      <c r="C142" s="211"/>
      <c r="D142" s="197"/>
    </row>
    <row r="143" spans="1:4" ht="15">
      <c r="A143" s="200">
        <v>1</v>
      </c>
      <c r="B143" s="188" t="s">
        <v>10</v>
      </c>
      <c r="C143" s="212">
        <f>+'PROGRAMA 2'!D5</f>
        <v>46614787.18</v>
      </c>
      <c r="D143" s="199">
        <f>C143/C141</f>
        <v>0.270219182921637</v>
      </c>
    </row>
    <row r="144" spans="1:4" ht="15">
      <c r="A144" s="200"/>
      <c r="B144" s="188"/>
      <c r="C144" s="212"/>
      <c r="D144" s="199"/>
    </row>
    <row r="145" spans="1:4" ht="15">
      <c r="A145" s="200">
        <v>2</v>
      </c>
      <c r="B145" s="188" t="s">
        <v>173</v>
      </c>
      <c r="C145" s="212">
        <f>+'PROGRAMA 2'!D15</f>
        <v>18263333.27</v>
      </c>
      <c r="D145" s="199">
        <f>C145/C141</f>
        <v>0.10586990292561814</v>
      </c>
    </row>
    <row r="146" spans="1:4" ht="15">
      <c r="A146" s="200"/>
      <c r="B146" s="188"/>
      <c r="C146" s="212"/>
      <c r="D146" s="199"/>
    </row>
    <row r="147" spans="1:4" ht="15">
      <c r="A147" s="200">
        <v>5</v>
      </c>
      <c r="B147" s="188" t="s">
        <v>12</v>
      </c>
      <c r="C147" s="212">
        <f>+'PROGRAMA 2'!D26</f>
        <v>107629200</v>
      </c>
      <c r="D147" s="199">
        <f>C147/C141</f>
        <v>0.6239109141527449</v>
      </c>
    </row>
    <row r="148" spans="1:4" ht="15.75" thickBot="1">
      <c r="A148" s="239"/>
      <c r="B148" s="240"/>
      <c r="C148" s="241"/>
      <c r="D148" s="215"/>
    </row>
    <row r="165" spans="1:4" ht="18">
      <c r="A165" s="401" t="s">
        <v>8</v>
      </c>
      <c r="B165" s="401"/>
      <c r="C165" s="401"/>
      <c r="D165" s="401"/>
    </row>
    <row r="166" spans="1:4" ht="18">
      <c r="A166" s="402" t="s">
        <v>587</v>
      </c>
      <c r="B166" s="402"/>
      <c r="C166" s="402"/>
      <c r="D166" s="402"/>
    </row>
    <row r="168" spans="1:4" ht="18">
      <c r="A168" s="403" t="s">
        <v>119</v>
      </c>
      <c r="B168" s="403"/>
      <c r="C168" s="403"/>
      <c r="D168" s="403"/>
    </row>
    <row r="169" spans="1:4" ht="15.75" thickBot="1">
      <c r="A169" s="41"/>
      <c r="B169" s="29"/>
      <c r="C169" s="30"/>
      <c r="D169" s="42"/>
    </row>
    <row r="170" spans="1:4" ht="16.5" thickBot="1">
      <c r="A170" s="31" t="s">
        <v>5</v>
      </c>
      <c r="B170" s="52" t="s">
        <v>16</v>
      </c>
      <c r="C170" s="53" t="s">
        <v>17</v>
      </c>
      <c r="D170" s="51" t="s">
        <v>18</v>
      </c>
    </row>
    <row r="171" spans="1:4" ht="15">
      <c r="A171" s="64"/>
      <c r="B171" s="65"/>
      <c r="C171" s="66"/>
      <c r="D171" s="63"/>
    </row>
    <row r="172" spans="1:4" ht="15">
      <c r="A172" s="33">
        <v>1</v>
      </c>
      <c r="B172" s="186" t="s">
        <v>221</v>
      </c>
      <c r="C172" s="67">
        <f>+'PROGRAMA 3'!D69</f>
        <v>215000000</v>
      </c>
      <c r="D172" s="25">
        <f>C172/C182</f>
        <v>0.5424382341296475</v>
      </c>
    </row>
    <row r="173" spans="1:4" ht="15">
      <c r="A173" s="33"/>
      <c r="B173" s="55"/>
      <c r="C173" s="67"/>
      <c r="D173" s="25"/>
    </row>
    <row r="174" spans="1:4" ht="15">
      <c r="A174" s="187" t="s">
        <v>511</v>
      </c>
      <c r="B174" s="55" t="s">
        <v>22</v>
      </c>
      <c r="C174" s="67">
        <f>+'PROGRAMA 3'!D86</f>
        <v>147400490.38</v>
      </c>
      <c r="D174" s="25">
        <f>C174/C182</f>
        <v>0.37188679865847113</v>
      </c>
    </row>
    <row r="175" spans="1:4" ht="15">
      <c r="A175" s="60"/>
      <c r="B175" s="55"/>
      <c r="C175" s="67"/>
      <c r="D175" s="25"/>
    </row>
    <row r="176" spans="1:4" ht="15">
      <c r="A176" s="187" t="s">
        <v>512</v>
      </c>
      <c r="B176" s="186" t="s">
        <v>61</v>
      </c>
      <c r="C176" s="67">
        <f>+'PROGRAMA 3'!D94</f>
        <v>2262486.37</v>
      </c>
      <c r="D176" s="25">
        <f>C176/C182</f>
        <v>0.005708181912954402</v>
      </c>
    </row>
    <row r="177" spans="1:4" ht="15">
      <c r="A177" s="187"/>
      <c r="B177" s="186"/>
      <c r="C177" s="67"/>
      <c r="D177" s="25"/>
    </row>
    <row r="178" spans="1:4" ht="15">
      <c r="A178" s="187" t="s">
        <v>505</v>
      </c>
      <c r="B178" s="186" t="s">
        <v>62</v>
      </c>
      <c r="C178" s="67">
        <f>+'PROGRAMA 3'!D101</f>
        <v>1695514.36</v>
      </c>
      <c r="D178" s="25">
        <f>C178/C182</f>
        <v>0.004277729373859812</v>
      </c>
    </row>
    <row r="179" spans="1:4" ht="15">
      <c r="A179" s="187"/>
      <c r="B179" s="186"/>
      <c r="C179" s="67"/>
      <c r="D179" s="25"/>
    </row>
    <row r="180" spans="1:4" ht="15">
      <c r="A180" s="187" t="s">
        <v>513</v>
      </c>
      <c r="B180" s="186" t="s">
        <v>223</v>
      </c>
      <c r="C180" s="67">
        <f>+'PROGRAMA 3'!D110</f>
        <v>30000000</v>
      </c>
      <c r="D180" s="25">
        <f>C180/C182</f>
        <v>0.0756890559250671</v>
      </c>
    </row>
    <row r="181" spans="1:4" ht="15.75" thickBot="1">
      <c r="A181" s="33"/>
      <c r="B181" s="55"/>
      <c r="C181" s="67"/>
      <c r="D181" s="25"/>
    </row>
    <row r="182" spans="1:4" ht="15.75" thickBot="1">
      <c r="A182" s="139"/>
      <c r="B182" s="31" t="s">
        <v>121</v>
      </c>
      <c r="C182" s="137">
        <f>SUM(C172:C181)</f>
        <v>396358491.11</v>
      </c>
      <c r="D182" s="138">
        <f>SUM(D172:D181)</f>
        <v>1</v>
      </c>
    </row>
    <row r="183" spans="1:4" ht="15">
      <c r="A183" s="62"/>
      <c r="B183" s="21"/>
      <c r="C183" s="20"/>
      <c r="D183" s="22"/>
    </row>
    <row r="184" spans="1:4" ht="15">
      <c r="A184" s="18"/>
      <c r="B184" s="21"/>
      <c r="C184" s="20"/>
      <c r="D184" s="22"/>
    </row>
    <row r="185" spans="1:4" ht="18">
      <c r="A185" s="403" t="s">
        <v>120</v>
      </c>
      <c r="B185" s="403"/>
      <c r="C185" s="403"/>
      <c r="D185" s="403"/>
    </row>
    <row r="186" ht="13.5" thickBot="1">
      <c r="C186" s="3"/>
    </row>
    <row r="187" spans="1:4" ht="16.5" thickBot="1">
      <c r="A187" s="31"/>
      <c r="B187" s="38" t="s">
        <v>122</v>
      </c>
      <c r="C187" s="39">
        <f>SUM(C189:C194)</f>
        <v>396358491.11</v>
      </c>
      <c r="D187" s="40">
        <f>SUM(D189:D194)</f>
        <v>1</v>
      </c>
    </row>
    <row r="188" spans="1:4" ht="15">
      <c r="A188" s="32"/>
      <c r="B188" s="112"/>
      <c r="C188" s="113"/>
      <c r="D188" s="63"/>
    </row>
    <row r="189" spans="1:4" ht="15">
      <c r="A189" s="33">
        <v>2</v>
      </c>
      <c r="B189" s="188" t="s">
        <v>173</v>
      </c>
      <c r="C189" s="24">
        <f>+'PROGRAMA 3'!D5</f>
        <v>23040000</v>
      </c>
      <c r="D189" s="25">
        <f>C189/C187</f>
        <v>0.05812919495045153</v>
      </c>
    </row>
    <row r="190" spans="1:4" ht="15">
      <c r="A190" s="390"/>
      <c r="B190" s="23"/>
      <c r="C190" s="24"/>
      <c r="D190" s="25"/>
    </row>
    <row r="191" spans="1:4" ht="15">
      <c r="A191" s="33">
        <v>5</v>
      </c>
      <c r="B191" s="23" t="s">
        <v>12</v>
      </c>
      <c r="C191" s="24">
        <f>+'PROGRAMA 3'!D12</f>
        <v>343318491.11</v>
      </c>
      <c r="D191" s="25">
        <f>C191/C187</f>
        <v>0.8661817491244814</v>
      </c>
    </row>
    <row r="192" spans="1:4" ht="15">
      <c r="A192" s="33"/>
      <c r="B192" s="23"/>
      <c r="C192" s="24"/>
      <c r="D192" s="25"/>
    </row>
    <row r="193" spans="1:4" ht="15">
      <c r="A193" s="33">
        <v>7</v>
      </c>
      <c r="B193" s="188" t="s">
        <v>325</v>
      </c>
      <c r="C193" s="24">
        <f>+'PROGRAMA 3'!D22</f>
        <v>30000000</v>
      </c>
      <c r="D193" s="25">
        <f>C193/C187</f>
        <v>0.0756890559250671</v>
      </c>
    </row>
    <row r="194" spans="1:4" ht="15.75" thickBot="1">
      <c r="A194" s="34"/>
      <c r="B194" s="26"/>
      <c r="C194" s="27"/>
      <c r="D194" s="28"/>
    </row>
    <row r="214" ht="12" customHeight="1"/>
    <row r="218" spans="1:4" ht="18">
      <c r="A218" s="401" t="s">
        <v>8</v>
      </c>
      <c r="B218" s="401"/>
      <c r="C218" s="401"/>
      <c r="D218" s="401"/>
    </row>
    <row r="219" spans="1:4" ht="18">
      <c r="A219" s="402" t="s">
        <v>587</v>
      </c>
      <c r="B219" s="401"/>
      <c r="C219" s="401"/>
      <c r="D219" s="401"/>
    </row>
    <row r="221" spans="1:4" ht="18">
      <c r="A221" s="403" t="s">
        <v>63</v>
      </c>
      <c r="B221" s="403"/>
      <c r="C221" s="403"/>
      <c r="D221" s="403"/>
    </row>
    <row r="222" spans="1:4" ht="15.75" thickBot="1">
      <c r="A222" s="41"/>
      <c r="B222" s="29"/>
      <c r="C222" s="30"/>
      <c r="D222" s="42"/>
    </row>
    <row r="223" spans="1:4" ht="16.5" thickBot="1">
      <c r="A223" s="31" t="s">
        <v>5</v>
      </c>
      <c r="B223" s="52" t="s">
        <v>16</v>
      </c>
      <c r="C223" s="53" t="s">
        <v>17</v>
      </c>
      <c r="D223" s="51" t="s">
        <v>18</v>
      </c>
    </row>
    <row r="224" spans="1:4" ht="15">
      <c r="A224" s="64"/>
      <c r="B224" s="65"/>
      <c r="C224" s="66"/>
      <c r="D224" s="63"/>
    </row>
    <row r="225" spans="1:4" ht="15">
      <c r="A225" s="187" t="s">
        <v>222</v>
      </c>
      <c r="B225" s="186" t="s">
        <v>221</v>
      </c>
      <c r="C225" s="67">
        <f>+'PROGRAMA 4'!D69</f>
        <v>60000000</v>
      </c>
      <c r="D225" s="25">
        <f>C225/C233</f>
        <v>0.4343081229799881</v>
      </c>
    </row>
    <row r="226" spans="1:4" ht="15">
      <c r="A226" s="33"/>
      <c r="B226" s="55"/>
      <c r="C226" s="67"/>
      <c r="D226" s="25"/>
    </row>
    <row r="227" spans="1:4" ht="15">
      <c r="A227" s="60" t="s">
        <v>19</v>
      </c>
      <c r="B227" s="55" t="s">
        <v>22</v>
      </c>
      <c r="C227" s="67">
        <f>+'PROGRAMA 4'!D85</f>
        <v>10943229.67</v>
      </c>
      <c r="D227" s="25">
        <f>C227/C233</f>
        <v>0.07921222562194358</v>
      </c>
    </row>
    <row r="228" spans="1:4" ht="15">
      <c r="A228" s="33"/>
      <c r="B228" s="55"/>
      <c r="C228" s="67"/>
      <c r="D228" s="25"/>
    </row>
    <row r="229" spans="1:4" ht="15">
      <c r="A229" s="60" t="s">
        <v>20</v>
      </c>
      <c r="B229" s="55" t="s">
        <v>61</v>
      </c>
      <c r="C229" s="67">
        <f>+'PROGRAMA 4'!D94</f>
        <v>70773.38</v>
      </c>
      <c r="D229" s="25">
        <f>C229/C233</f>
        <v>0.0005122908970791571</v>
      </c>
    </row>
    <row r="230" spans="1:4" ht="15">
      <c r="A230" s="60"/>
      <c r="B230" s="55"/>
      <c r="C230" s="67"/>
      <c r="D230" s="25"/>
    </row>
    <row r="231" spans="1:4" ht="15">
      <c r="A231" s="60" t="s">
        <v>21</v>
      </c>
      <c r="B231" s="55" t="s">
        <v>62</v>
      </c>
      <c r="C231" s="67">
        <f>+'PROGRAMA 4'!D106</f>
        <v>67136763.25</v>
      </c>
      <c r="D231" s="25">
        <f>C231/C233</f>
        <v>0.4859673605009891</v>
      </c>
    </row>
    <row r="232" spans="1:4" ht="15.75" thickBot="1">
      <c r="A232" s="61"/>
      <c r="B232" s="59"/>
      <c r="C232" s="68"/>
      <c r="D232" s="28"/>
    </row>
    <row r="233" spans="1:4" ht="15.75" thickBot="1">
      <c r="A233" s="62"/>
      <c r="B233" s="134" t="s">
        <v>81</v>
      </c>
      <c r="C233" s="68">
        <f>SUM(C225:C232)</f>
        <v>138150766.3</v>
      </c>
      <c r="D233" s="28">
        <f>SUM(D225:D232)</f>
        <v>1</v>
      </c>
    </row>
    <row r="234" spans="1:4" ht="15">
      <c r="A234" s="62"/>
      <c r="B234" s="21"/>
      <c r="C234" s="20"/>
      <c r="D234" s="22"/>
    </row>
    <row r="235" spans="1:4" ht="15">
      <c r="A235" s="18"/>
      <c r="B235" s="21"/>
      <c r="C235" s="20"/>
      <c r="D235" s="22"/>
    </row>
    <row r="236" spans="1:4" ht="18">
      <c r="A236" s="403" t="s">
        <v>64</v>
      </c>
      <c r="B236" s="403"/>
      <c r="C236" s="403"/>
      <c r="D236" s="403"/>
    </row>
    <row r="237" ht="13.5" thickBot="1">
      <c r="C237" s="3"/>
    </row>
    <row r="238" spans="1:4" ht="16.5" thickBot="1">
      <c r="A238" s="31"/>
      <c r="B238" s="38" t="s">
        <v>82</v>
      </c>
      <c r="C238" s="39">
        <f>SUM(C240:C241)</f>
        <v>138150766.3</v>
      </c>
      <c r="D238" s="40">
        <f>SUM(D240:D241)</f>
        <v>1</v>
      </c>
    </row>
    <row r="239" spans="1:4" ht="15">
      <c r="A239" s="32"/>
      <c r="B239" s="112"/>
      <c r="C239" s="113"/>
      <c r="D239" s="63"/>
    </row>
    <row r="240" spans="1:4" ht="15">
      <c r="A240" s="33">
        <v>9</v>
      </c>
      <c r="B240" s="23" t="s">
        <v>12</v>
      </c>
      <c r="C240" s="24">
        <f>+'PROGRAMA 4'!D5</f>
        <v>138150766.3</v>
      </c>
      <c r="D240" s="25">
        <f>C240/C238</f>
        <v>1</v>
      </c>
    </row>
    <row r="241" spans="1:4" ht="13.5" thickBot="1">
      <c r="A241" s="108"/>
      <c r="B241" s="58"/>
      <c r="C241" s="109"/>
      <c r="D241" s="114"/>
    </row>
  </sheetData>
  <sheetProtection/>
  <mergeCells count="20">
    <mergeCell ref="A236:D236"/>
    <mergeCell ref="A55:D55"/>
    <mergeCell ref="A56:D56"/>
    <mergeCell ref="A58:D58"/>
    <mergeCell ref="A69:D69"/>
    <mergeCell ref="A115:D115"/>
    <mergeCell ref="A116:D116"/>
    <mergeCell ref="A118:D118"/>
    <mergeCell ref="A139:D139"/>
    <mergeCell ref="A221:D221"/>
    <mergeCell ref="A6:D6"/>
    <mergeCell ref="A7:D7"/>
    <mergeCell ref="A9:D9"/>
    <mergeCell ref="A10:D10"/>
    <mergeCell ref="A218:D218"/>
    <mergeCell ref="A219:D219"/>
    <mergeCell ref="A165:D165"/>
    <mergeCell ref="A166:D166"/>
    <mergeCell ref="A168:D168"/>
    <mergeCell ref="A185:D185"/>
  </mergeCells>
  <printOptions/>
  <pageMargins left="0.7874015748031497" right="0.3937007874015748" top="0.3937007874015748" bottom="0.3937007874015748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E61" sqref="E61"/>
    </sheetView>
  </sheetViews>
  <sheetFormatPr defaultColWidth="11.421875" defaultRowHeight="12.75"/>
  <cols>
    <col min="1" max="1" width="12.7109375" style="0" customWidth="1"/>
    <col min="2" max="2" width="45.7109375" style="0" customWidth="1"/>
    <col min="3" max="4" width="15.7109375" style="0" customWidth="1"/>
  </cols>
  <sheetData>
    <row r="1" spans="1:4" ht="18">
      <c r="A1" s="402" t="s">
        <v>8</v>
      </c>
      <c r="B1" s="402"/>
      <c r="C1" s="402"/>
      <c r="D1" s="402"/>
    </row>
    <row r="2" spans="1:4" ht="18">
      <c r="A2" s="402" t="s">
        <v>587</v>
      </c>
      <c r="B2" s="402"/>
      <c r="C2" s="402"/>
      <c r="D2" s="402"/>
    </row>
    <row r="3" spans="1:4" ht="12.75">
      <c r="A3" s="404" t="s">
        <v>126</v>
      </c>
      <c r="B3" s="404"/>
      <c r="C3" s="404"/>
      <c r="D3" s="404"/>
    </row>
    <row r="4" spans="1:4" ht="13.5" thickBot="1">
      <c r="A4" s="70"/>
      <c r="B4" s="70"/>
      <c r="C4" s="70"/>
      <c r="D4" s="70"/>
    </row>
    <row r="5" spans="1:4" ht="13.5" thickBot="1">
      <c r="A5" s="47" t="s">
        <v>613</v>
      </c>
      <c r="B5" s="101" t="s">
        <v>10</v>
      </c>
      <c r="C5" s="74"/>
      <c r="D5" s="102">
        <f>C6</f>
        <v>2500000</v>
      </c>
    </row>
    <row r="6" spans="1:4" ht="13.5" thickTop="1">
      <c r="A6" s="129" t="s">
        <v>614</v>
      </c>
      <c r="B6" s="132" t="s">
        <v>615</v>
      </c>
      <c r="C6" s="143">
        <f>C7</f>
        <v>2500000</v>
      </c>
      <c r="D6" s="127"/>
    </row>
    <row r="7" spans="1:4" ht="12.75">
      <c r="A7" s="130" t="s">
        <v>616</v>
      </c>
      <c r="B7" s="130" t="s">
        <v>617</v>
      </c>
      <c r="C7" s="142">
        <f>C57</f>
        <v>2500000</v>
      </c>
      <c r="D7" s="127"/>
    </row>
    <row r="8" spans="1:4" ht="12.75">
      <c r="A8" s="125"/>
      <c r="B8" s="125"/>
      <c r="C8" s="125"/>
      <c r="D8" s="125"/>
    </row>
    <row r="9" spans="1:4" ht="13.5" thickBot="1">
      <c r="A9" s="47" t="s">
        <v>606</v>
      </c>
      <c r="B9" s="44" t="s">
        <v>12</v>
      </c>
      <c r="C9" s="74"/>
      <c r="D9" s="45">
        <f>C10</f>
        <v>5200000</v>
      </c>
    </row>
    <row r="10" spans="1:4" ht="13.5" thickTop="1">
      <c r="A10" s="9" t="s">
        <v>607</v>
      </c>
      <c r="B10" s="10" t="s">
        <v>59</v>
      </c>
      <c r="C10" s="11">
        <f>SUM(C11:C13)</f>
        <v>5200000</v>
      </c>
      <c r="D10" s="125"/>
    </row>
    <row r="11" spans="1:4" ht="12.75">
      <c r="A11" s="13" t="s">
        <v>609</v>
      </c>
      <c r="B11" s="16" t="s">
        <v>610</v>
      </c>
      <c r="C11" s="17">
        <f>C61</f>
        <v>500000</v>
      </c>
      <c r="D11" s="125"/>
    </row>
    <row r="12" spans="1:4" ht="12.75">
      <c r="A12" s="13" t="s">
        <v>608</v>
      </c>
      <c r="B12" s="16" t="s">
        <v>348</v>
      </c>
      <c r="C12" s="17">
        <f>C62</f>
        <v>2000000</v>
      </c>
      <c r="D12" s="125"/>
    </row>
    <row r="13" spans="1:4" ht="12.75">
      <c r="A13" s="13" t="s">
        <v>611</v>
      </c>
      <c r="B13" s="16" t="s">
        <v>612</v>
      </c>
      <c r="C13" s="17">
        <f>C63</f>
        <v>2700000</v>
      </c>
      <c r="D13" s="125"/>
    </row>
    <row r="14" spans="1:4" ht="12.75">
      <c r="A14" s="125"/>
      <c r="B14" s="125"/>
      <c r="C14" s="125"/>
      <c r="D14" s="125"/>
    </row>
    <row r="15" spans="1:4" ht="13.5" thickBot="1">
      <c r="A15" s="74" t="s">
        <v>127</v>
      </c>
      <c r="B15" s="44" t="s">
        <v>128</v>
      </c>
      <c r="C15" s="74"/>
      <c r="D15" s="45">
        <f>C16+C20+C25</f>
        <v>1660481.46</v>
      </c>
    </row>
    <row r="16" spans="1:4" ht="13.5" thickTop="1">
      <c r="A16" s="144" t="s">
        <v>129</v>
      </c>
      <c r="B16" s="10" t="s">
        <v>130</v>
      </c>
      <c r="C16" s="11">
        <f>C17</f>
        <v>59250.18</v>
      </c>
      <c r="D16" s="125"/>
    </row>
    <row r="17" spans="1:4" ht="12.75">
      <c r="A17" s="144" t="s">
        <v>131</v>
      </c>
      <c r="B17" s="181" t="s">
        <v>132</v>
      </c>
      <c r="C17" s="182">
        <f>C18</f>
        <v>59250.18</v>
      </c>
      <c r="D17" s="125"/>
    </row>
    <row r="18" spans="1:4" ht="12.75">
      <c r="A18" s="16" t="s">
        <v>133</v>
      </c>
      <c r="B18" s="16" t="s">
        <v>134</v>
      </c>
      <c r="C18" s="17">
        <f>C72</f>
        <v>59250.18</v>
      </c>
      <c r="D18" s="125"/>
    </row>
    <row r="19" spans="1:4" ht="12.75">
      <c r="A19" s="125"/>
      <c r="B19" s="125"/>
      <c r="C19" s="125"/>
      <c r="D19" s="125"/>
    </row>
    <row r="20" spans="1:4" ht="12.75">
      <c r="A20" s="12" t="s">
        <v>135</v>
      </c>
      <c r="B20" s="10" t="s">
        <v>136</v>
      </c>
      <c r="C20" s="11">
        <f>SUM(C21:C23)</f>
        <v>1008729.37</v>
      </c>
      <c r="D20" s="69"/>
    </row>
    <row r="21" spans="1:3" ht="12.75">
      <c r="A21" s="13" t="s">
        <v>137</v>
      </c>
      <c r="B21" s="16" t="s">
        <v>138</v>
      </c>
      <c r="C21" s="17">
        <f>C75</f>
        <v>177750.57</v>
      </c>
    </row>
    <row r="22" spans="1:3" ht="12.75">
      <c r="A22" t="s">
        <v>139</v>
      </c>
      <c r="B22" s="125" t="s">
        <v>140</v>
      </c>
      <c r="C22" s="124">
        <f>C76</f>
        <v>113832.71</v>
      </c>
    </row>
    <row r="23" spans="1:3" ht="12.75">
      <c r="A23" t="s">
        <v>141</v>
      </c>
      <c r="B23" s="183" t="s">
        <v>142</v>
      </c>
      <c r="C23" s="124">
        <f>C77</f>
        <v>717146.09</v>
      </c>
    </row>
    <row r="24" spans="2:3" ht="12.75">
      <c r="B24" s="125"/>
      <c r="C24" s="124"/>
    </row>
    <row r="25" spans="1:3" ht="12.75">
      <c r="A25" s="9" t="s">
        <v>143</v>
      </c>
      <c r="B25" s="15" t="s">
        <v>144</v>
      </c>
      <c r="C25" s="11">
        <f>C26</f>
        <v>592501.91</v>
      </c>
    </row>
    <row r="26" spans="1:3" ht="12.75">
      <c r="A26" t="s">
        <v>145</v>
      </c>
      <c r="B26" s="183" t="s">
        <v>146</v>
      </c>
      <c r="C26" s="124">
        <f>C80</f>
        <v>592501.91</v>
      </c>
    </row>
    <row r="27" spans="2:3" ht="12.75">
      <c r="B27" s="183"/>
      <c r="C27" s="124"/>
    </row>
    <row r="28" spans="2:3" ht="13.5" thickBot="1">
      <c r="B28" s="125"/>
      <c r="C28" s="124"/>
    </row>
    <row r="29" spans="2:4" ht="13.5" thickBot="1">
      <c r="B29" s="50" t="s">
        <v>147</v>
      </c>
      <c r="C29" s="48"/>
      <c r="D29" s="49">
        <f>+D5+D9+D15</f>
        <v>9360481.46</v>
      </c>
    </row>
    <row r="30" spans="2:4" ht="12.75">
      <c r="B30" s="74"/>
      <c r="C30" s="74"/>
      <c r="D30" s="75"/>
    </row>
    <row r="31" spans="2:4" ht="12.75">
      <c r="B31" s="74"/>
      <c r="C31" s="74"/>
      <c r="D31" s="75"/>
    </row>
    <row r="32" spans="2:4" ht="12.75">
      <c r="B32" s="74"/>
      <c r="C32" s="74"/>
      <c r="D32" s="75"/>
    </row>
    <row r="33" spans="2:4" ht="12.75">
      <c r="B33" s="74"/>
      <c r="C33" s="74"/>
      <c r="D33" s="75"/>
    </row>
    <row r="34" spans="2:4" ht="12.75">
      <c r="B34" s="74"/>
      <c r="C34" s="74"/>
      <c r="D34" s="75"/>
    </row>
    <row r="35" spans="2:4" ht="12.75">
      <c r="B35" s="74"/>
      <c r="C35" s="74"/>
      <c r="D35" s="75"/>
    </row>
    <row r="36" spans="2:4" ht="12.75">
      <c r="B36" s="74"/>
      <c r="C36" s="74"/>
      <c r="D36" s="75"/>
    </row>
    <row r="37" spans="2:4" ht="12.75">
      <c r="B37" s="74"/>
      <c r="C37" s="74"/>
      <c r="D37" s="75"/>
    </row>
    <row r="38" spans="2:4" ht="12.75">
      <c r="B38" s="74"/>
      <c r="C38" s="74"/>
      <c r="D38" s="75"/>
    </row>
    <row r="39" spans="2:4" ht="12.75">
      <c r="B39" s="74"/>
      <c r="C39" s="74"/>
      <c r="D39" s="75"/>
    </row>
    <row r="40" spans="2:4" ht="12.75">
      <c r="B40" s="74"/>
      <c r="C40" s="74"/>
      <c r="D40" s="75"/>
    </row>
    <row r="41" spans="2:4" ht="12.75">
      <c r="B41" s="74"/>
      <c r="C41" s="74"/>
      <c r="D41" s="75"/>
    </row>
    <row r="42" spans="2:4" ht="12.75">
      <c r="B42" s="74"/>
      <c r="C42" s="74"/>
      <c r="D42" s="75"/>
    </row>
    <row r="43" spans="2:4" ht="12.75">
      <c r="B43" s="74"/>
      <c r="C43" s="74"/>
      <c r="D43" s="75"/>
    </row>
    <row r="44" spans="2:4" ht="12.75">
      <c r="B44" s="74"/>
      <c r="C44" s="74"/>
      <c r="D44" s="75"/>
    </row>
    <row r="45" spans="2:4" ht="12.75">
      <c r="B45" s="74"/>
      <c r="C45" s="74"/>
      <c r="D45" s="75"/>
    </row>
    <row r="46" spans="2:4" ht="12.75">
      <c r="B46" s="74"/>
      <c r="C46" s="74"/>
      <c r="D46" s="75"/>
    </row>
    <row r="47" spans="2:4" ht="12.75">
      <c r="B47" s="74"/>
      <c r="C47" s="74"/>
      <c r="D47" s="75"/>
    </row>
    <row r="48" spans="2:4" ht="12.75">
      <c r="B48" s="74"/>
      <c r="C48" s="74"/>
      <c r="D48" s="75"/>
    </row>
    <row r="49" spans="2:4" ht="12.75">
      <c r="B49" s="74"/>
      <c r="C49" s="74"/>
      <c r="D49" s="75"/>
    </row>
    <row r="50" spans="2:4" ht="12.75">
      <c r="B50" s="74"/>
      <c r="C50" s="74"/>
      <c r="D50" s="75"/>
    </row>
    <row r="51" spans="2:4" ht="12.75">
      <c r="B51" s="74"/>
      <c r="C51" s="74"/>
      <c r="D51" s="75"/>
    </row>
    <row r="52" spans="2:4" ht="12.75">
      <c r="B52" s="74"/>
      <c r="C52" s="74"/>
      <c r="D52" s="75"/>
    </row>
    <row r="53" spans="2:4" ht="12.75">
      <c r="B53" s="74"/>
      <c r="C53" s="74"/>
      <c r="D53" s="75"/>
    </row>
    <row r="54" spans="1:4" ht="13.5" thickBot="1">
      <c r="A54" s="405" t="s">
        <v>605</v>
      </c>
      <c r="B54" s="405"/>
      <c r="C54" s="405"/>
      <c r="D54" s="405"/>
    </row>
    <row r="55" spans="1:4" ht="13.5" thickBot="1">
      <c r="A55" s="47" t="s">
        <v>613</v>
      </c>
      <c r="B55" s="101" t="s">
        <v>10</v>
      </c>
      <c r="C55" s="74"/>
      <c r="D55" s="102">
        <f>C56</f>
        <v>2500000</v>
      </c>
    </row>
    <row r="56" spans="1:4" ht="13.5" thickTop="1">
      <c r="A56" s="129" t="s">
        <v>614</v>
      </c>
      <c r="B56" s="132" t="s">
        <v>615</v>
      </c>
      <c r="C56" s="143">
        <f>C57</f>
        <v>2500000</v>
      </c>
      <c r="D56" s="127"/>
    </row>
    <row r="57" spans="1:4" ht="12.75">
      <c r="A57" s="130" t="s">
        <v>616</v>
      </c>
      <c r="B57" s="130" t="s">
        <v>617</v>
      </c>
      <c r="C57" s="142">
        <v>2500000</v>
      </c>
      <c r="D57" s="127"/>
    </row>
    <row r="58" spans="1:4" ht="12.75">
      <c r="A58" s="127"/>
      <c r="B58" s="127"/>
      <c r="C58" s="127"/>
      <c r="D58" s="127"/>
    </row>
    <row r="59" spans="1:4" ht="13.5" thickBot="1">
      <c r="A59" s="47" t="s">
        <v>606</v>
      </c>
      <c r="B59" s="44" t="s">
        <v>12</v>
      </c>
      <c r="C59" s="74"/>
      <c r="D59" s="45">
        <f>C60+C65+C67</f>
        <v>5200000</v>
      </c>
    </row>
    <row r="60" spans="1:4" ht="13.5" thickTop="1">
      <c r="A60" s="9" t="s">
        <v>607</v>
      </c>
      <c r="B60" s="10" t="s">
        <v>59</v>
      </c>
      <c r="C60" s="11">
        <f>SUM(C61:C63)</f>
        <v>5200000</v>
      </c>
      <c r="D60" s="75"/>
    </row>
    <row r="61" spans="1:4" ht="12.75">
      <c r="A61" s="13" t="s">
        <v>609</v>
      </c>
      <c r="B61" s="16" t="s">
        <v>610</v>
      </c>
      <c r="C61" s="17">
        <v>500000</v>
      </c>
      <c r="D61" s="75"/>
    </row>
    <row r="62" spans="1:4" ht="12.75">
      <c r="A62" s="13" t="s">
        <v>608</v>
      </c>
      <c r="B62" s="16" t="s">
        <v>348</v>
      </c>
      <c r="C62" s="17">
        <v>2000000</v>
      </c>
      <c r="D62" s="75"/>
    </row>
    <row r="63" spans="1:4" ht="12.75">
      <c r="A63" s="13" t="s">
        <v>611</v>
      </c>
      <c r="B63" s="16" t="s">
        <v>612</v>
      </c>
      <c r="C63" s="17">
        <v>2700000</v>
      </c>
      <c r="D63" s="75"/>
    </row>
    <row r="64" spans="2:4" ht="13.5" thickBot="1">
      <c r="B64" s="74"/>
      <c r="C64" s="74"/>
      <c r="D64" s="75"/>
    </row>
    <row r="65" spans="2:4" ht="13.5" thickBot="1">
      <c r="B65" s="50" t="s">
        <v>618</v>
      </c>
      <c r="C65" s="48"/>
      <c r="D65" s="49">
        <f>D55+D59</f>
        <v>7700000</v>
      </c>
    </row>
    <row r="66" spans="2:4" ht="12.75">
      <c r="B66" s="74"/>
      <c r="C66" s="74"/>
      <c r="D66" s="75"/>
    </row>
    <row r="67" spans="2:4" ht="12.75">
      <c r="B67" s="74"/>
      <c r="C67" s="74"/>
      <c r="D67" s="75"/>
    </row>
    <row r="68" spans="1:4" ht="13.5" thickBot="1">
      <c r="A68" s="405" t="s">
        <v>148</v>
      </c>
      <c r="B68" s="405"/>
      <c r="C68" s="405"/>
      <c r="D68" s="405"/>
    </row>
    <row r="69" spans="1:4" ht="13.5" thickBot="1">
      <c r="A69" s="47" t="s">
        <v>149</v>
      </c>
      <c r="B69" s="101" t="s">
        <v>128</v>
      </c>
      <c r="C69" s="74"/>
      <c r="D69" s="102">
        <f>C70+C74+C79</f>
        <v>1660481.46</v>
      </c>
    </row>
    <row r="70" spans="1:4" ht="13.5" thickTop="1">
      <c r="A70" s="9" t="s">
        <v>150</v>
      </c>
      <c r="B70" s="10" t="s">
        <v>151</v>
      </c>
      <c r="C70" s="11">
        <f>C71</f>
        <v>59250.18</v>
      </c>
      <c r="D70" s="75"/>
    </row>
    <row r="71" spans="1:4" ht="12.75">
      <c r="A71" s="9" t="s">
        <v>152</v>
      </c>
      <c r="B71" s="181" t="s">
        <v>153</v>
      </c>
      <c r="C71" s="182">
        <f>C72</f>
        <v>59250.18</v>
      </c>
      <c r="D71" s="75"/>
    </row>
    <row r="72" spans="1:4" ht="12.75">
      <c r="A72" t="s">
        <v>154</v>
      </c>
      <c r="B72" s="16" t="s">
        <v>155</v>
      </c>
      <c r="C72" s="17">
        <v>59250.18</v>
      </c>
      <c r="D72" s="75"/>
    </row>
    <row r="73" spans="2:4" ht="12.75">
      <c r="B73" s="74"/>
      <c r="C73" s="74"/>
      <c r="D73" s="75"/>
    </row>
    <row r="74" spans="1:4" ht="12.75">
      <c r="A74" t="s">
        <v>156</v>
      </c>
      <c r="B74" s="10" t="s">
        <v>157</v>
      </c>
      <c r="C74" s="11">
        <f>SUM(C75:C77)</f>
        <v>1008729.37</v>
      </c>
      <c r="D74" s="75"/>
    </row>
    <row r="75" spans="1:4" ht="12.75">
      <c r="A75" t="s">
        <v>158</v>
      </c>
      <c r="B75" s="16" t="s">
        <v>159</v>
      </c>
      <c r="C75" s="17">
        <v>177750.57</v>
      </c>
      <c r="D75" s="75"/>
    </row>
    <row r="76" spans="1:4" ht="12.75">
      <c r="A76" t="s">
        <v>160</v>
      </c>
      <c r="B76" s="16" t="s">
        <v>140</v>
      </c>
      <c r="C76" s="17">
        <v>113832.71</v>
      </c>
      <c r="D76" s="75"/>
    </row>
    <row r="77" spans="1:4" ht="12.75">
      <c r="A77" t="s">
        <v>161</v>
      </c>
      <c r="B77" s="16" t="s">
        <v>142</v>
      </c>
      <c r="C77" s="184">
        <v>717146.09</v>
      </c>
      <c r="D77" s="75"/>
    </row>
    <row r="78" spans="2:4" ht="12.75">
      <c r="B78" s="74"/>
      <c r="C78" s="74"/>
      <c r="D78" s="75"/>
    </row>
    <row r="79" spans="1:4" ht="12.75">
      <c r="A79" s="9" t="s">
        <v>162</v>
      </c>
      <c r="B79" s="10" t="s">
        <v>163</v>
      </c>
      <c r="C79" s="11">
        <f>C80</f>
        <v>592501.91</v>
      </c>
      <c r="D79" s="75"/>
    </row>
    <row r="80" spans="1:4" ht="12.75">
      <c r="A80" t="s">
        <v>164</v>
      </c>
      <c r="B80" s="16" t="s">
        <v>146</v>
      </c>
      <c r="C80" s="17">
        <v>592501.91</v>
      </c>
      <c r="D80" s="75"/>
    </row>
    <row r="81" spans="2:4" ht="13.5" thickBot="1">
      <c r="B81" s="14"/>
      <c r="C81" s="17"/>
      <c r="D81" s="75"/>
    </row>
    <row r="82" spans="2:4" ht="13.5" thickBot="1">
      <c r="B82" s="50" t="s">
        <v>165</v>
      </c>
      <c r="C82" s="48"/>
      <c r="D82" s="49">
        <f>D69</f>
        <v>1660481.46</v>
      </c>
    </row>
    <row r="83" spans="2:4" ht="13.5" thickBot="1">
      <c r="B83" s="74"/>
      <c r="C83" s="74"/>
      <c r="D83" s="75"/>
    </row>
    <row r="84" spans="2:4" ht="13.5" thickBot="1">
      <c r="B84" s="71" t="s">
        <v>147</v>
      </c>
      <c r="C84" s="72"/>
      <c r="D84" s="73">
        <f>+D82+D65</f>
        <v>9360481.46</v>
      </c>
    </row>
  </sheetData>
  <sheetProtection/>
  <mergeCells count="5">
    <mergeCell ref="A1:D1"/>
    <mergeCell ref="A2:D2"/>
    <mergeCell ref="A3:D3"/>
    <mergeCell ref="A68:D68"/>
    <mergeCell ref="A54:D5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08">
      <selection activeCell="G136" sqref="G136"/>
    </sheetView>
  </sheetViews>
  <sheetFormatPr defaultColWidth="11.421875" defaultRowHeight="12.75"/>
  <cols>
    <col min="1" max="1" width="12.421875" style="0" customWidth="1"/>
    <col min="2" max="2" width="45.7109375" style="0" customWidth="1"/>
    <col min="3" max="4" width="15.7109375" style="0" customWidth="1"/>
  </cols>
  <sheetData>
    <row r="1" spans="1:4" ht="18">
      <c r="A1" s="402" t="s">
        <v>8</v>
      </c>
      <c r="B1" s="402"/>
      <c r="C1" s="402"/>
      <c r="D1" s="402"/>
    </row>
    <row r="2" spans="1:4" ht="18">
      <c r="A2" s="402" t="s">
        <v>587</v>
      </c>
      <c r="B2" s="402"/>
      <c r="C2" s="402"/>
      <c r="D2" s="402"/>
    </row>
    <row r="3" spans="1:4" ht="12.75">
      <c r="A3" s="404" t="s">
        <v>166</v>
      </c>
      <c r="B3" s="404"/>
      <c r="C3" s="404"/>
      <c r="D3" s="404"/>
    </row>
    <row r="4" spans="1:4" ht="13.5" thickBot="1">
      <c r="A4" s="70"/>
      <c r="B4" s="70"/>
      <c r="C4" s="70"/>
      <c r="D4" s="70"/>
    </row>
    <row r="5" spans="1:4" ht="13.5" thickBot="1">
      <c r="A5" s="74" t="s">
        <v>167</v>
      </c>
      <c r="B5" s="101" t="s">
        <v>10</v>
      </c>
      <c r="C5" s="74"/>
      <c r="D5" s="102">
        <f>+C6+C9+C12</f>
        <v>46614787.18</v>
      </c>
    </row>
    <row r="6" spans="1:4" ht="13.5" thickTop="1">
      <c r="A6" s="144" t="s">
        <v>168</v>
      </c>
      <c r="B6" s="10" t="s">
        <v>169</v>
      </c>
      <c r="C6" s="11">
        <f>SUM(C7:C7)</f>
        <v>29381795.79</v>
      </c>
      <c r="D6" s="75"/>
    </row>
    <row r="7" spans="1:4" ht="12.75">
      <c r="A7" s="16" t="s">
        <v>170</v>
      </c>
      <c r="B7" s="16" t="s">
        <v>183</v>
      </c>
      <c r="C7" s="17">
        <f>C97+C104+C57</f>
        <v>29381795.79</v>
      </c>
      <c r="D7" s="75"/>
    </row>
    <row r="8" spans="1:4" ht="12.75">
      <c r="A8" s="16"/>
      <c r="B8" s="16"/>
      <c r="C8" s="17"/>
      <c r="D8" s="75"/>
    </row>
    <row r="9" spans="1:4" ht="12.75">
      <c r="A9" s="129" t="s">
        <v>602</v>
      </c>
      <c r="B9" s="132" t="s">
        <v>592</v>
      </c>
      <c r="C9" s="11">
        <f>C10</f>
        <v>1281000</v>
      </c>
      <c r="D9" s="75"/>
    </row>
    <row r="10" spans="1:4" ht="12.75">
      <c r="A10" s="16" t="s">
        <v>603</v>
      </c>
      <c r="B10" s="16" t="s">
        <v>594</v>
      </c>
      <c r="C10" s="17">
        <f>C107</f>
        <v>1281000</v>
      </c>
      <c r="D10" s="75"/>
    </row>
    <row r="11" spans="1:4" ht="12.75">
      <c r="A11" s="74"/>
      <c r="B11" s="74"/>
      <c r="C11" s="74"/>
      <c r="D11" s="75"/>
    </row>
    <row r="12" spans="1:4" ht="12.75">
      <c r="A12" s="144" t="s">
        <v>172</v>
      </c>
      <c r="B12" s="10" t="s">
        <v>11</v>
      </c>
      <c r="C12" s="11">
        <f>SUM(C13:C13)</f>
        <v>15951991.39</v>
      </c>
      <c r="D12" s="69"/>
    </row>
    <row r="13" spans="1:4" ht="12.75">
      <c r="A13" s="16" t="s">
        <v>489</v>
      </c>
      <c r="B13" s="16" t="s">
        <v>461</v>
      </c>
      <c r="C13" s="17">
        <f>C83+C121</f>
        <v>15951991.39</v>
      </c>
      <c r="D13" s="17"/>
    </row>
    <row r="14" spans="1:4" ht="12.75">
      <c r="A14" s="16"/>
      <c r="B14" s="16"/>
      <c r="C14" s="17"/>
      <c r="D14" s="17"/>
    </row>
    <row r="15" spans="1:4" ht="13.5" thickBot="1">
      <c r="A15" s="126">
        <v>2.2</v>
      </c>
      <c r="B15" s="44" t="s">
        <v>173</v>
      </c>
      <c r="C15" s="74"/>
      <c r="D15" s="45">
        <f>+C16+C19+C22</f>
        <v>18263333.27</v>
      </c>
    </row>
    <row r="16" spans="1:4" ht="13.5" thickTop="1">
      <c r="A16" s="129" t="s">
        <v>493</v>
      </c>
      <c r="B16" s="15" t="s">
        <v>494</v>
      </c>
      <c r="C16" s="11">
        <f>+C17</f>
        <v>200000</v>
      </c>
      <c r="D16" s="75"/>
    </row>
    <row r="17" spans="1:4" ht="12.75">
      <c r="A17" s="130" t="s">
        <v>604</v>
      </c>
      <c r="B17" s="14" t="s">
        <v>598</v>
      </c>
      <c r="C17" s="17">
        <f>C111</f>
        <v>200000</v>
      </c>
      <c r="D17" s="75"/>
    </row>
    <row r="18" spans="1:4" ht="12.75">
      <c r="A18" s="126"/>
      <c r="B18" s="74"/>
      <c r="C18" s="74"/>
      <c r="D18" s="75"/>
    </row>
    <row r="19" spans="1:4" ht="12.75">
      <c r="A19" s="329" t="s">
        <v>495</v>
      </c>
      <c r="B19" s="15" t="s">
        <v>464</v>
      </c>
      <c r="C19" s="11">
        <f>C20</f>
        <v>6000000</v>
      </c>
      <c r="D19" s="125"/>
    </row>
    <row r="20" spans="1:4" ht="12.75">
      <c r="A20" s="14" t="s">
        <v>496</v>
      </c>
      <c r="B20" s="14" t="s">
        <v>466</v>
      </c>
      <c r="C20" s="124">
        <f>C69</f>
        <v>6000000</v>
      </c>
      <c r="D20" s="125"/>
    </row>
    <row r="21" spans="1:4" ht="12.75">
      <c r="A21" s="14"/>
      <c r="B21" s="14"/>
      <c r="C21" s="124"/>
      <c r="D21" s="125"/>
    </row>
    <row r="22" spans="1:4" ht="12.75">
      <c r="A22" s="329" t="s">
        <v>497</v>
      </c>
      <c r="B22" s="15" t="s">
        <v>600</v>
      </c>
      <c r="C22" s="11">
        <f>C23+C24</f>
        <v>12063333.27</v>
      </c>
      <c r="D22" s="125"/>
    </row>
    <row r="23" spans="1:4" ht="12.75">
      <c r="A23" s="14" t="s">
        <v>498</v>
      </c>
      <c r="B23" s="14" t="s">
        <v>492</v>
      </c>
      <c r="C23" s="124">
        <f>C114</f>
        <v>200000</v>
      </c>
      <c r="D23" s="125"/>
    </row>
    <row r="24" spans="1:4" ht="12.75">
      <c r="A24" s="14" t="s">
        <v>656</v>
      </c>
      <c r="B24" s="14" t="s">
        <v>657</v>
      </c>
      <c r="C24" s="124">
        <f>C61</f>
        <v>11863333.27</v>
      </c>
      <c r="D24" s="125"/>
    </row>
    <row r="25" spans="1:4" ht="12.75">
      <c r="A25" s="14"/>
      <c r="B25" s="14"/>
      <c r="C25" s="124"/>
      <c r="D25" s="125"/>
    </row>
    <row r="26" spans="1:4" ht="13.5" thickBot="1">
      <c r="A26" s="126">
        <v>2.5</v>
      </c>
      <c r="B26" s="44" t="s">
        <v>12</v>
      </c>
      <c r="C26" s="74"/>
      <c r="D26" s="45">
        <f>+C27+C30</f>
        <v>107629200</v>
      </c>
    </row>
    <row r="27" spans="1:4" ht="13.5" thickTop="1">
      <c r="A27" s="329" t="s">
        <v>499</v>
      </c>
      <c r="B27" s="15" t="s">
        <v>59</v>
      </c>
      <c r="C27" s="11">
        <f>SUM(C28:C28)</f>
        <v>12629200</v>
      </c>
      <c r="D27" s="125"/>
    </row>
    <row r="28" spans="1:4" ht="12.75">
      <c r="A28" s="14" t="s">
        <v>500</v>
      </c>
      <c r="B28" s="14" t="s">
        <v>436</v>
      </c>
      <c r="C28" s="124">
        <f>C87</f>
        <v>12629200</v>
      </c>
      <c r="D28" s="125"/>
    </row>
    <row r="29" spans="1:4" ht="12.75">
      <c r="A29" s="14"/>
      <c r="B29" s="14"/>
      <c r="C29" s="124"/>
      <c r="D29" s="125"/>
    </row>
    <row r="30" spans="1:4" ht="12.75">
      <c r="A30" s="329" t="s">
        <v>501</v>
      </c>
      <c r="B30" s="15" t="s">
        <v>48</v>
      </c>
      <c r="C30" s="11">
        <f>SUM(C31:C31)</f>
        <v>95000000</v>
      </c>
      <c r="D30" s="125"/>
    </row>
    <row r="31" spans="1:4" ht="12.75">
      <c r="A31" s="14" t="s">
        <v>502</v>
      </c>
      <c r="B31" s="14" t="s">
        <v>58</v>
      </c>
      <c r="C31" s="124">
        <f>C90+C76</f>
        <v>95000000</v>
      </c>
      <c r="D31" s="125"/>
    </row>
    <row r="32" spans="1:4" ht="13.5" thickBot="1">
      <c r="A32" s="125"/>
      <c r="B32" s="125"/>
      <c r="C32" s="125"/>
      <c r="D32" s="125"/>
    </row>
    <row r="33" spans="2:4" ht="13.5" thickBot="1">
      <c r="B33" s="50" t="s">
        <v>184</v>
      </c>
      <c r="C33" s="48"/>
      <c r="D33" s="49">
        <f>+D5+D15+D26</f>
        <v>172507320.45</v>
      </c>
    </row>
    <row r="34" spans="2:4" ht="12.75">
      <c r="B34" s="74"/>
      <c r="C34" s="74"/>
      <c r="D34" s="75"/>
    </row>
    <row r="35" spans="2:4" ht="12.75">
      <c r="B35" s="74"/>
      <c r="C35" s="74"/>
      <c r="D35" s="75"/>
    </row>
    <row r="36" spans="2:4" ht="12.75">
      <c r="B36" s="74"/>
      <c r="C36" s="74"/>
      <c r="D36" s="75"/>
    </row>
    <row r="37" spans="2:4" ht="12.75">
      <c r="B37" s="74"/>
      <c r="C37" s="74"/>
      <c r="D37" s="75"/>
    </row>
    <row r="38" spans="2:4" ht="12.75">
      <c r="B38" s="74"/>
      <c r="C38" s="74"/>
      <c r="D38" s="75"/>
    </row>
    <row r="39" spans="2:4" ht="12.75">
      <c r="B39" s="74"/>
      <c r="C39" s="74"/>
      <c r="D39" s="75"/>
    </row>
    <row r="40" spans="2:4" ht="12.75">
      <c r="B40" s="74"/>
      <c r="C40" s="74"/>
      <c r="D40" s="75"/>
    </row>
    <row r="41" spans="2:4" ht="12.75">
      <c r="B41" s="74"/>
      <c r="C41" s="74"/>
      <c r="D41" s="75"/>
    </row>
    <row r="42" spans="2:4" ht="12.75">
      <c r="B42" s="74"/>
      <c r="C42" s="74"/>
      <c r="D42" s="75"/>
    </row>
    <row r="43" spans="2:4" ht="12.75">
      <c r="B43" s="74"/>
      <c r="C43" s="74"/>
      <c r="D43" s="75"/>
    </row>
    <row r="44" spans="2:4" ht="12.75">
      <c r="B44" s="74"/>
      <c r="C44" s="74"/>
      <c r="D44" s="75"/>
    </row>
    <row r="45" spans="2:4" ht="12.75">
      <c r="B45" s="74"/>
      <c r="C45" s="74"/>
      <c r="D45" s="75"/>
    </row>
    <row r="46" spans="2:4" ht="12.75">
      <c r="B46" s="74"/>
      <c r="C46" s="74"/>
      <c r="D46" s="75"/>
    </row>
    <row r="47" spans="2:4" ht="12.75">
      <c r="B47" s="74"/>
      <c r="C47" s="74"/>
      <c r="D47" s="75"/>
    </row>
    <row r="48" spans="2:4" ht="12.75">
      <c r="B48" s="74"/>
      <c r="C48" s="74"/>
      <c r="D48" s="75"/>
    </row>
    <row r="49" spans="2:4" ht="12.75">
      <c r="B49" s="74"/>
      <c r="C49" s="74"/>
      <c r="D49" s="75"/>
    </row>
    <row r="50" spans="2:4" ht="12.75">
      <c r="B50" s="74"/>
      <c r="C50" s="74"/>
      <c r="D50" s="75"/>
    </row>
    <row r="51" spans="2:4" ht="12.75">
      <c r="B51" s="74"/>
      <c r="C51" s="74"/>
      <c r="D51" s="75"/>
    </row>
    <row r="52" spans="2:4" ht="12.75">
      <c r="B52" s="74"/>
      <c r="C52" s="74"/>
      <c r="D52" s="75"/>
    </row>
    <row r="53" spans="2:4" ht="12.75">
      <c r="B53" s="74"/>
      <c r="C53" s="74"/>
      <c r="D53" s="75"/>
    </row>
    <row r="54" spans="1:4" ht="15.75" thickBot="1">
      <c r="A54" s="406" t="s">
        <v>447</v>
      </c>
      <c r="B54" s="406"/>
      <c r="C54" s="406"/>
      <c r="D54" s="406"/>
    </row>
    <row r="55" spans="1:4" ht="13.5" thickBot="1">
      <c r="A55" s="47" t="s">
        <v>558</v>
      </c>
      <c r="B55" s="44" t="s">
        <v>10</v>
      </c>
      <c r="C55" s="74"/>
      <c r="D55" s="102">
        <f>+C56</f>
        <v>11863333.27</v>
      </c>
    </row>
    <row r="56" spans="1:4" ht="13.5" thickTop="1">
      <c r="A56" s="9" t="s">
        <v>559</v>
      </c>
      <c r="B56" s="10" t="s">
        <v>169</v>
      </c>
      <c r="C56" s="11">
        <f>SUM(C57:C57)</f>
        <v>11863333.27</v>
      </c>
      <c r="D56" s="75"/>
    </row>
    <row r="57" spans="1:5" ht="12.75">
      <c r="A57" s="13" t="s">
        <v>560</v>
      </c>
      <c r="B57" s="16" t="s">
        <v>171</v>
      </c>
      <c r="C57" s="17">
        <v>11863333.27</v>
      </c>
      <c r="D57" s="75"/>
      <c r="E57" s="13"/>
    </row>
    <row r="58" spans="1:5" ht="12.75">
      <c r="A58" s="13"/>
      <c r="B58" s="16"/>
      <c r="C58" s="17"/>
      <c r="D58" s="75"/>
      <c r="E58" s="13"/>
    </row>
    <row r="59" spans="1:5" ht="13.5" thickBot="1">
      <c r="A59" s="47" t="s">
        <v>652</v>
      </c>
      <c r="B59" s="44" t="s">
        <v>173</v>
      </c>
      <c r="C59" s="74"/>
      <c r="D59" s="45">
        <f>+C60</f>
        <v>11863333.27</v>
      </c>
      <c r="E59" s="13"/>
    </row>
    <row r="60" spans="1:5" ht="13.5" thickTop="1">
      <c r="A60" s="9" t="s">
        <v>653</v>
      </c>
      <c r="B60" s="10" t="s">
        <v>654</v>
      </c>
      <c r="C60" s="11">
        <f>C61</f>
        <v>11863333.27</v>
      </c>
      <c r="D60" s="75"/>
      <c r="E60" s="13"/>
    </row>
    <row r="61" spans="1:5" ht="12.75">
      <c r="A61" s="13" t="s">
        <v>655</v>
      </c>
      <c r="B61" s="16" t="s">
        <v>448</v>
      </c>
      <c r="C61" s="17">
        <v>11863333.27</v>
      </c>
      <c r="D61" s="75"/>
      <c r="E61" s="13"/>
    </row>
    <row r="62" spans="1:4" ht="13.5" thickBot="1">
      <c r="A62" s="13"/>
      <c r="B62" s="16"/>
      <c r="C62" s="17"/>
      <c r="D62" s="75"/>
    </row>
    <row r="63" spans="2:4" ht="13.5" thickBot="1">
      <c r="B63" s="50" t="s">
        <v>174</v>
      </c>
      <c r="C63" s="48"/>
      <c r="D63" s="238">
        <f>D55+D59</f>
        <v>23726666.54</v>
      </c>
    </row>
    <row r="64" spans="2:4" ht="12.75">
      <c r="B64" s="74"/>
      <c r="C64" s="74"/>
      <c r="D64" s="75"/>
    </row>
    <row r="65" spans="2:4" ht="12.75">
      <c r="B65" s="74"/>
      <c r="C65" s="74"/>
      <c r="D65" s="75"/>
    </row>
    <row r="66" spans="1:4" ht="15.75" thickBot="1">
      <c r="A66" s="406" t="s">
        <v>283</v>
      </c>
      <c r="B66" s="406"/>
      <c r="C66" s="406"/>
      <c r="D66" s="406"/>
    </row>
    <row r="67" spans="1:4" ht="13.5" thickBot="1">
      <c r="A67" s="47" t="s">
        <v>284</v>
      </c>
      <c r="B67" s="44" t="s">
        <v>173</v>
      </c>
      <c r="C67" s="74"/>
      <c r="D67" s="45">
        <f>+C68</f>
        <v>6000000</v>
      </c>
    </row>
    <row r="68" spans="1:4" ht="13.5" thickTop="1">
      <c r="A68" s="9" t="s">
        <v>463</v>
      </c>
      <c r="B68" s="15" t="s">
        <v>464</v>
      </c>
      <c r="C68" s="11">
        <f>C69</f>
        <v>6000000</v>
      </c>
      <c r="D68" s="75"/>
    </row>
    <row r="69" spans="1:4" ht="12.75">
      <c r="A69" s="13" t="s">
        <v>465</v>
      </c>
      <c r="B69" s="14" t="s">
        <v>466</v>
      </c>
      <c r="C69" s="17">
        <v>6000000</v>
      </c>
      <c r="D69" s="75"/>
    </row>
    <row r="70" spans="1:4" ht="13.5" thickBot="1">
      <c r="A70" s="13"/>
      <c r="B70" s="14"/>
      <c r="C70" s="17"/>
      <c r="D70" s="75"/>
    </row>
    <row r="71" spans="2:4" ht="13.5" thickBot="1">
      <c r="B71" s="50" t="s">
        <v>174</v>
      </c>
      <c r="C71" s="48"/>
      <c r="D71" s="238">
        <f>+D67</f>
        <v>6000000</v>
      </c>
    </row>
    <row r="72" spans="2:4" ht="12.75">
      <c r="B72" s="74"/>
      <c r="C72" s="74"/>
      <c r="D72" s="388"/>
    </row>
    <row r="73" spans="1:4" ht="15.75" thickBot="1">
      <c r="A73" s="406" t="s">
        <v>628</v>
      </c>
      <c r="B73" s="406"/>
      <c r="C73" s="406"/>
      <c r="D73" s="406"/>
    </row>
    <row r="74" spans="1:4" ht="13.5" thickBot="1">
      <c r="A74" s="47" t="s">
        <v>629</v>
      </c>
      <c r="B74" s="44" t="s">
        <v>12</v>
      </c>
      <c r="C74" s="74"/>
      <c r="D74" s="45">
        <f>+C75</f>
        <v>30000000</v>
      </c>
    </row>
    <row r="75" spans="1:4" ht="13.5" thickTop="1">
      <c r="A75" s="9" t="s">
        <v>630</v>
      </c>
      <c r="B75" s="10" t="s">
        <v>48</v>
      </c>
      <c r="C75" s="11">
        <f>C76</f>
        <v>30000000</v>
      </c>
      <c r="D75" s="388"/>
    </row>
    <row r="76" spans="1:4" ht="12.75">
      <c r="A76" s="13" t="s">
        <v>631</v>
      </c>
      <c r="B76" s="16" t="s">
        <v>58</v>
      </c>
      <c r="C76" s="17">
        <v>30000000</v>
      </c>
      <c r="D76" s="388"/>
    </row>
    <row r="77" spans="2:4" ht="13.5" thickBot="1">
      <c r="B77" s="74"/>
      <c r="C77" s="74"/>
      <c r="D77" s="388"/>
    </row>
    <row r="78" spans="2:4" ht="13.5" thickBot="1">
      <c r="B78" s="50" t="s">
        <v>632</v>
      </c>
      <c r="C78" s="48"/>
      <c r="D78" s="238">
        <f>+D74</f>
        <v>30000000</v>
      </c>
    </row>
    <row r="79" spans="2:4" ht="12.75">
      <c r="B79" s="74"/>
      <c r="C79" s="74"/>
      <c r="D79" s="388"/>
    </row>
    <row r="80" spans="1:4" ht="15.75" thickBot="1">
      <c r="A80" s="406" t="s">
        <v>234</v>
      </c>
      <c r="B80" s="406"/>
      <c r="C80" s="406"/>
      <c r="D80" s="406"/>
    </row>
    <row r="81" spans="1:4" ht="13.5" thickBot="1">
      <c r="A81" s="47" t="s">
        <v>235</v>
      </c>
      <c r="B81" s="44" t="s">
        <v>10</v>
      </c>
      <c r="C81" s="74"/>
      <c r="D81" s="102">
        <f>+C82</f>
        <v>8000000</v>
      </c>
    </row>
    <row r="82" spans="1:4" ht="13.5" thickTop="1">
      <c r="A82" s="9" t="s">
        <v>475</v>
      </c>
      <c r="B82" s="10" t="s">
        <v>11</v>
      </c>
      <c r="C82" s="11">
        <f>SUM(C83:C83)</f>
        <v>8000000</v>
      </c>
      <c r="D82" s="75"/>
    </row>
    <row r="83" spans="1:4" ht="12.75">
      <c r="A83" s="13" t="s">
        <v>476</v>
      </c>
      <c r="B83" s="16" t="s">
        <v>477</v>
      </c>
      <c r="C83" s="17">
        <v>8000000</v>
      </c>
      <c r="D83" s="75"/>
    </row>
    <row r="84" spans="1:4" ht="12.75">
      <c r="A84" s="13"/>
      <c r="B84" s="16"/>
      <c r="C84" s="17"/>
      <c r="D84" s="75"/>
    </row>
    <row r="85" spans="1:4" ht="13.5" thickBot="1">
      <c r="A85" s="47" t="s">
        <v>480</v>
      </c>
      <c r="B85" s="44" t="s">
        <v>12</v>
      </c>
      <c r="C85" s="74"/>
      <c r="D85" s="45">
        <f>+C86+C89</f>
        <v>77629200</v>
      </c>
    </row>
    <row r="86" spans="1:4" ht="13.5" thickTop="1">
      <c r="A86" s="9" t="s">
        <v>481</v>
      </c>
      <c r="B86" s="10" t="s">
        <v>59</v>
      </c>
      <c r="C86" s="11">
        <f>C87</f>
        <v>12629200</v>
      </c>
      <c r="D86" s="75"/>
    </row>
    <row r="87" spans="1:4" ht="12.75">
      <c r="A87" s="13" t="s">
        <v>482</v>
      </c>
      <c r="B87" s="16" t="s">
        <v>619</v>
      </c>
      <c r="C87" s="17">
        <v>12629200</v>
      </c>
      <c r="D87" s="75"/>
    </row>
    <row r="88" spans="1:4" ht="12.75">
      <c r="A88" s="13"/>
      <c r="B88" s="16"/>
      <c r="C88" s="17"/>
      <c r="D88" s="75"/>
    </row>
    <row r="89" spans="1:4" ht="12.75">
      <c r="A89" s="9" t="s">
        <v>483</v>
      </c>
      <c r="B89" s="15" t="s">
        <v>48</v>
      </c>
      <c r="C89" s="11">
        <f>SUM(C90:C90)</f>
        <v>65000000</v>
      </c>
      <c r="D89" s="75"/>
    </row>
    <row r="90" spans="1:4" ht="12.75">
      <c r="A90" s="13" t="s">
        <v>484</v>
      </c>
      <c r="B90" s="16" t="s">
        <v>643</v>
      </c>
      <c r="C90" s="17">
        <v>65000000</v>
      </c>
      <c r="D90" s="75"/>
    </row>
    <row r="91" spans="2:4" ht="13.5" thickBot="1">
      <c r="B91" s="74"/>
      <c r="C91" s="74"/>
      <c r="D91" s="75"/>
    </row>
    <row r="92" spans="2:4" ht="13.5" thickBot="1">
      <c r="B92" s="50" t="s">
        <v>236</v>
      </c>
      <c r="C92" s="48"/>
      <c r="D92" s="49">
        <f>D81+D85</f>
        <v>85629200</v>
      </c>
    </row>
    <row r="93" spans="2:4" ht="12.75">
      <c r="B93" s="74"/>
      <c r="C93" s="74"/>
      <c r="D93" s="75"/>
    </row>
    <row r="94" spans="1:4" ht="13.5" thickBot="1">
      <c r="A94" s="405" t="s">
        <v>467</v>
      </c>
      <c r="B94" s="405"/>
      <c r="C94" s="405"/>
      <c r="D94" s="405"/>
    </row>
    <row r="95" spans="1:4" ht="13.5" thickBot="1">
      <c r="A95" s="47" t="s">
        <v>468</v>
      </c>
      <c r="B95" s="44" t="s">
        <v>10</v>
      </c>
      <c r="C95" s="74"/>
      <c r="D95" s="102">
        <f>+C96</f>
        <v>3279797.64</v>
      </c>
    </row>
    <row r="96" spans="1:4" ht="13.5" thickTop="1">
      <c r="A96" s="9" t="s">
        <v>469</v>
      </c>
      <c r="B96" s="10" t="s">
        <v>169</v>
      </c>
      <c r="C96" s="11">
        <f>C97</f>
        <v>3279797.64</v>
      </c>
      <c r="D96" s="75"/>
    </row>
    <row r="97" spans="1:4" ht="12.75">
      <c r="A97" s="13" t="s">
        <v>470</v>
      </c>
      <c r="B97" s="16" t="s">
        <v>171</v>
      </c>
      <c r="C97" s="17">
        <v>3279797.64</v>
      </c>
      <c r="D97" s="75"/>
    </row>
    <row r="98" spans="1:4" ht="13.5" thickBot="1">
      <c r="A98" s="13"/>
      <c r="B98" s="16"/>
      <c r="C98" s="17"/>
      <c r="D98" s="75"/>
    </row>
    <row r="99" spans="2:4" ht="13.5" thickBot="1">
      <c r="B99" s="50" t="s">
        <v>471</v>
      </c>
      <c r="C99" s="48"/>
      <c r="D99" s="49">
        <f>D95</f>
        <v>3279797.64</v>
      </c>
    </row>
    <row r="100" spans="2:4" ht="12.75">
      <c r="B100" s="74"/>
      <c r="C100" s="74"/>
      <c r="D100" s="75"/>
    </row>
    <row r="101" spans="1:4" ht="15.75" thickBot="1">
      <c r="A101" s="406" t="s">
        <v>175</v>
      </c>
      <c r="B101" s="406"/>
      <c r="C101" s="406"/>
      <c r="D101" s="406"/>
    </row>
    <row r="102" spans="1:4" ht="13.5" thickBot="1">
      <c r="A102" s="126" t="s">
        <v>176</v>
      </c>
      <c r="B102" s="128" t="s">
        <v>10</v>
      </c>
      <c r="C102" s="140"/>
      <c r="D102" s="133">
        <f>C103+C106</f>
        <v>15519664.88</v>
      </c>
    </row>
    <row r="103" spans="1:4" ht="13.5" thickTop="1">
      <c r="A103" s="129" t="s">
        <v>177</v>
      </c>
      <c r="B103" s="132" t="s">
        <v>169</v>
      </c>
      <c r="C103" s="143">
        <f>C104</f>
        <v>14238664.88</v>
      </c>
      <c r="D103" s="127"/>
    </row>
    <row r="104" spans="1:5" ht="12.75">
      <c r="A104" s="130" t="s">
        <v>178</v>
      </c>
      <c r="B104" s="130" t="s">
        <v>179</v>
      </c>
      <c r="C104" s="142">
        <v>14238664.88</v>
      </c>
      <c r="D104" s="141"/>
      <c r="E104" s="13"/>
    </row>
    <row r="105" spans="1:5" ht="12.75">
      <c r="A105" s="130"/>
      <c r="B105" s="130"/>
      <c r="C105" s="142"/>
      <c r="D105" s="141"/>
      <c r="E105" s="13"/>
    </row>
    <row r="106" spans="1:5" ht="12.75">
      <c r="A106" s="129" t="s">
        <v>591</v>
      </c>
      <c r="B106" s="132" t="s">
        <v>592</v>
      </c>
      <c r="C106" s="143">
        <f>C107</f>
        <v>1281000</v>
      </c>
      <c r="D106" s="141"/>
      <c r="E106" s="13"/>
    </row>
    <row r="107" spans="1:5" ht="12.75">
      <c r="A107" s="130" t="s">
        <v>593</v>
      </c>
      <c r="B107" s="130" t="s">
        <v>594</v>
      </c>
      <c r="C107" s="142">
        <v>1281000</v>
      </c>
      <c r="D107" s="141"/>
      <c r="E107" s="13"/>
    </row>
    <row r="108" spans="1:5" ht="12.75">
      <c r="A108" s="130"/>
      <c r="B108" s="130"/>
      <c r="C108" s="142"/>
      <c r="D108" s="141"/>
      <c r="E108" s="13"/>
    </row>
    <row r="109" spans="1:5" ht="13.5" thickBot="1">
      <c r="A109" s="47" t="s">
        <v>595</v>
      </c>
      <c r="B109" s="44" t="s">
        <v>173</v>
      </c>
      <c r="C109" s="74"/>
      <c r="D109" s="45">
        <f>+C110+C113</f>
        <v>400000</v>
      </c>
      <c r="E109" s="13"/>
    </row>
    <row r="110" spans="1:5" ht="13.5" thickTop="1">
      <c r="A110" s="129" t="s">
        <v>596</v>
      </c>
      <c r="B110" s="132" t="s">
        <v>490</v>
      </c>
      <c r="C110" s="143">
        <f>C111</f>
        <v>200000</v>
      </c>
      <c r="D110" s="141"/>
      <c r="E110" s="13"/>
    </row>
    <row r="111" spans="1:5" ht="12.75">
      <c r="A111" s="130" t="s">
        <v>597</v>
      </c>
      <c r="B111" s="130" t="s">
        <v>598</v>
      </c>
      <c r="C111" s="142">
        <v>200000</v>
      </c>
      <c r="D111" s="141"/>
      <c r="E111" s="13"/>
    </row>
    <row r="112" spans="1:5" ht="12.75">
      <c r="A112" s="130"/>
      <c r="B112" s="130"/>
      <c r="C112" s="142"/>
      <c r="D112" s="141"/>
      <c r="E112" s="13"/>
    </row>
    <row r="113" spans="1:5" ht="12.75">
      <c r="A113" s="129" t="s">
        <v>599</v>
      </c>
      <c r="B113" s="132" t="s">
        <v>600</v>
      </c>
      <c r="C113" s="143">
        <f>C114</f>
        <v>200000</v>
      </c>
      <c r="D113" s="141"/>
      <c r="E113" s="13"/>
    </row>
    <row r="114" spans="1:5" ht="12.75">
      <c r="A114" s="130" t="s">
        <v>601</v>
      </c>
      <c r="B114" s="130" t="s">
        <v>492</v>
      </c>
      <c r="C114" s="142">
        <v>200000</v>
      </c>
      <c r="D114" s="141"/>
      <c r="E114" s="13"/>
    </row>
    <row r="115" spans="1:4" ht="13.5" thickBot="1">
      <c r="A115" s="130"/>
      <c r="B115" s="130"/>
      <c r="C115" s="142"/>
      <c r="D115" s="141"/>
    </row>
    <row r="116" spans="2:4" ht="13.5" thickBot="1">
      <c r="B116" s="50" t="s">
        <v>180</v>
      </c>
      <c r="C116" s="48"/>
      <c r="D116" s="49">
        <f>+D102+D109</f>
        <v>15919664.88</v>
      </c>
    </row>
    <row r="117" spans="2:4" ht="12.75">
      <c r="B117" s="74"/>
      <c r="C117" s="74"/>
      <c r="D117" s="75"/>
    </row>
    <row r="118" spans="1:4" ht="15.75" thickBot="1">
      <c r="A118" s="406" t="s">
        <v>462</v>
      </c>
      <c r="B118" s="406"/>
      <c r="C118" s="406"/>
      <c r="D118" s="406"/>
    </row>
    <row r="119" spans="1:4" ht="13.5" thickBot="1">
      <c r="A119" s="126" t="s">
        <v>458</v>
      </c>
      <c r="B119" s="128" t="s">
        <v>10</v>
      </c>
      <c r="C119" s="74"/>
      <c r="D119" s="102">
        <f>C120</f>
        <v>7951991.39</v>
      </c>
    </row>
    <row r="120" spans="1:4" ht="13.5" thickTop="1">
      <c r="A120" s="9" t="s">
        <v>459</v>
      </c>
      <c r="B120" s="10" t="s">
        <v>11</v>
      </c>
      <c r="C120" s="11">
        <f>C121</f>
        <v>7951991.39</v>
      </c>
      <c r="D120" s="75"/>
    </row>
    <row r="121" spans="1:4" ht="12.75">
      <c r="A121" t="s">
        <v>460</v>
      </c>
      <c r="B121" s="16" t="s">
        <v>461</v>
      </c>
      <c r="C121" s="17">
        <v>7951991.39</v>
      </c>
      <c r="D121" s="75"/>
    </row>
    <row r="122" spans="2:4" ht="13.5" thickBot="1">
      <c r="B122" s="16"/>
      <c r="C122" s="17"/>
      <c r="D122" s="75"/>
    </row>
    <row r="123" spans="2:4" ht="13.5" thickBot="1">
      <c r="B123" s="50" t="s">
        <v>182</v>
      </c>
      <c r="C123" s="48"/>
      <c r="D123" s="49">
        <f>+D119</f>
        <v>7951991.39</v>
      </c>
    </row>
    <row r="124" spans="2:4" ht="12.75">
      <c r="B124" s="74"/>
      <c r="C124" s="74"/>
      <c r="D124" s="75"/>
    </row>
    <row r="125" ht="13.5" thickBot="1"/>
    <row r="126" spans="2:4" ht="13.5" thickBot="1">
      <c r="B126" s="71" t="s">
        <v>184</v>
      </c>
      <c r="C126" s="72"/>
      <c r="D126" s="73">
        <f>D63+D71+D78+D92+D99+D116+D123</f>
        <v>172507320.44999996</v>
      </c>
    </row>
  </sheetData>
  <sheetProtection/>
  <mergeCells count="10">
    <mergeCell ref="A118:D118"/>
    <mergeCell ref="A94:D94"/>
    <mergeCell ref="A1:D1"/>
    <mergeCell ref="A2:D2"/>
    <mergeCell ref="A3:D3"/>
    <mergeCell ref="A101:D101"/>
    <mergeCell ref="A80:D80"/>
    <mergeCell ref="A66:D66"/>
    <mergeCell ref="A54:D54"/>
    <mergeCell ref="A73:D7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63">
      <selection activeCell="C84" sqref="C84"/>
    </sheetView>
  </sheetViews>
  <sheetFormatPr defaultColWidth="11.421875" defaultRowHeight="12.75"/>
  <cols>
    <col min="1" max="1" width="15.7109375" style="0" customWidth="1"/>
    <col min="2" max="2" width="45.7109375" style="0" customWidth="1"/>
    <col min="3" max="4" width="15.7109375" style="0" customWidth="1"/>
  </cols>
  <sheetData>
    <row r="1" spans="1:4" ht="18">
      <c r="A1" s="401" t="s">
        <v>8</v>
      </c>
      <c r="B1" s="401"/>
      <c r="C1" s="401"/>
      <c r="D1" s="401"/>
    </row>
    <row r="2" spans="1:4" ht="18">
      <c r="A2" s="402" t="s">
        <v>587</v>
      </c>
      <c r="B2" s="401"/>
      <c r="C2" s="401"/>
      <c r="D2" s="401"/>
    </row>
    <row r="3" spans="1:4" ht="12.75">
      <c r="A3" s="404" t="s">
        <v>112</v>
      </c>
      <c r="B3" s="404"/>
      <c r="C3" s="404"/>
      <c r="D3" s="404"/>
    </row>
    <row r="4" spans="1:4" ht="13.5" thickBot="1">
      <c r="A4" s="70"/>
      <c r="B4" s="70"/>
      <c r="C4" s="70"/>
      <c r="D4" s="70"/>
    </row>
    <row r="5" spans="1:4" ht="13.5" thickBot="1">
      <c r="A5" s="43">
        <v>3.2</v>
      </c>
      <c r="B5" s="44" t="s">
        <v>173</v>
      </c>
      <c r="C5" s="46"/>
      <c r="D5" s="45">
        <f>+C6+C9</f>
        <v>23040000</v>
      </c>
    </row>
    <row r="6" spans="1:4" ht="13.5" thickTop="1">
      <c r="A6" s="9" t="s">
        <v>621</v>
      </c>
      <c r="B6" s="10" t="s">
        <v>478</v>
      </c>
      <c r="C6" s="11">
        <f>C7</f>
        <v>8000000</v>
      </c>
      <c r="D6" s="125"/>
    </row>
    <row r="7" spans="1:4" ht="12.75">
      <c r="A7" s="13" t="s">
        <v>622</v>
      </c>
      <c r="B7" s="16" t="s">
        <v>623</v>
      </c>
      <c r="C7" s="17">
        <f>C74</f>
        <v>8000000</v>
      </c>
      <c r="D7" s="125"/>
    </row>
    <row r="8" spans="1:4" ht="12.75">
      <c r="A8" s="13"/>
      <c r="B8" s="16"/>
      <c r="C8" s="17"/>
      <c r="D8" s="125"/>
    </row>
    <row r="9" spans="1:4" ht="12.75">
      <c r="A9" s="9" t="s">
        <v>625</v>
      </c>
      <c r="B9" s="10" t="s">
        <v>285</v>
      </c>
      <c r="C9" s="11">
        <f>C10</f>
        <v>15040000</v>
      </c>
      <c r="D9" s="125"/>
    </row>
    <row r="10" spans="1:4" ht="12.75">
      <c r="A10" s="13" t="s">
        <v>626</v>
      </c>
      <c r="B10" s="16" t="s">
        <v>627</v>
      </c>
      <c r="C10" s="17">
        <f>C77</f>
        <v>15040000</v>
      </c>
      <c r="D10" s="125"/>
    </row>
    <row r="11" spans="1:4" ht="12.75">
      <c r="A11" s="125"/>
      <c r="B11" s="125"/>
      <c r="C11" s="125"/>
      <c r="D11" s="125"/>
    </row>
    <row r="12" spans="1:4" ht="13.5" thickBot="1">
      <c r="A12" s="43">
        <v>3.5</v>
      </c>
      <c r="B12" s="44" t="s">
        <v>12</v>
      </c>
      <c r="C12" s="46"/>
      <c r="D12" s="45">
        <f>+C13+C17</f>
        <v>343318491.11</v>
      </c>
    </row>
    <row r="13" spans="1:4" ht="13.5" thickTop="1">
      <c r="A13" s="12" t="s">
        <v>201</v>
      </c>
      <c r="B13" s="10" t="s">
        <v>59</v>
      </c>
      <c r="C13" s="11">
        <f>SUM(C14:C15)</f>
        <v>21695514.36</v>
      </c>
      <c r="D13" s="75"/>
    </row>
    <row r="14" spans="1:4" ht="12.75">
      <c r="A14" s="104" t="s">
        <v>202</v>
      </c>
      <c r="B14" s="16" t="s">
        <v>196</v>
      </c>
      <c r="C14" s="103">
        <f>C99</f>
        <v>1695514.36</v>
      </c>
      <c r="D14" s="75"/>
    </row>
    <row r="15" spans="1:4" ht="12.75">
      <c r="A15" s="104" t="s">
        <v>441</v>
      </c>
      <c r="B15" s="16" t="s">
        <v>436</v>
      </c>
      <c r="C15" s="103">
        <f>C63</f>
        <v>20000000</v>
      </c>
      <c r="D15" s="75"/>
    </row>
    <row r="16" spans="1:4" ht="12.75">
      <c r="A16" s="43"/>
      <c r="B16" s="74"/>
      <c r="C16" s="46"/>
      <c r="D16" s="75"/>
    </row>
    <row r="17" spans="1:3" ht="12.75">
      <c r="A17" s="9" t="s">
        <v>116</v>
      </c>
      <c r="B17" s="10" t="s">
        <v>48</v>
      </c>
      <c r="C17" s="11">
        <f>SUM(C18:C20)</f>
        <v>321622976.75</v>
      </c>
    </row>
    <row r="18" spans="1:3" ht="12.75">
      <c r="A18" s="13" t="s">
        <v>442</v>
      </c>
      <c r="B18" s="16" t="s">
        <v>208</v>
      </c>
      <c r="C18" s="17">
        <f>C66</f>
        <v>195000000</v>
      </c>
    </row>
    <row r="19" spans="1:3" ht="12.75">
      <c r="A19" t="s">
        <v>117</v>
      </c>
      <c r="B19" t="s">
        <v>56</v>
      </c>
      <c r="C19" s="3">
        <f>C81</f>
        <v>124360490.38</v>
      </c>
    </row>
    <row r="20" spans="1:3" ht="12.75">
      <c r="A20" s="13" t="s">
        <v>200</v>
      </c>
      <c r="B20" s="13" t="s">
        <v>58</v>
      </c>
      <c r="C20" s="3">
        <f>C91</f>
        <v>2262486.37</v>
      </c>
    </row>
    <row r="21" spans="1:3" ht="12.75">
      <c r="A21" s="13"/>
      <c r="B21" s="13"/>
      <c r="C21" s="3"/>
    </row>
    <row r="22" spans="1:4" ht="13.5" thickBot="1">
      <c r="A22" s="43">
        <v>3.7</v>
      </c>
      <c r="B22" s="44" t="s">
        <v>325</v>
      </c>
      <c r="C22" s="46"/>
      <c r="D22" s="45">
        <f>C23</f>
        <v>30000000</v>
      </c>
    </row>
    <row r="23" spans="1:3" ht="13.5" thickTop="1">
      <c r="A23" s="9" t="s">
        <v>485</v>
      </c>
      <c r="B23" s="10" t="s">
        <v>486</v>
      </c>
      <c r="C23" s="11">
        <f>C24</f>
        <v>30000000</v>
      </c>
    </row>
    <row r="24" spans="1:3" ht="12.75">
      <c r="A24" s="13" t="s">
        <v>487</v>
      </c>
      <c r="B24" s="13" t="s">
        <v>488</v>
      </c>
      <c r="C24" s="3">
        <f>C106</f>
        <v>30000000</v>
      </c>
    </row>
    <row r="25" spans="1:3" ht="13.5" thickBot="1">
      <c r="A25" s="13"/>
      <c r="B25" s="13"/>
      <c r="C25" s="3"/>
    </row>
    <row r="26" spans="2:4" ht="13.5" thickBot="1">
      <c r="B26" s="50" t="s">
        <v>118</v>
      </c>
      <c r="C26" s="48"/>
      <c r="D26" s="49">
        <f>D5+D12+D22</f>
        <v>396358491.11</v>
      </c>
    </row>
    <row r="27" spans="2:4" ht="12.75">
      <c r="B27" s="74"/>
      <c r="C27" s="74"/>
      <c r="D27" s="75"/>
    </row>
    <row r="28" spans="2:4" ht="12.75">
      <c r="B28" s="74"/>
      <c r="C28" s="74"/>
      <c r="D28" s="75"/>
    </row>
    <row r="29" spans="2:4" ht="12.75">
      <c r="B29" s="74"/>
      <c r="C29" s="74"/>
      <c r="D29" s="75"/>
    </row>
    <row r="30" spans="2:4" ht="12.75">
      <c r="B30" s="74"/>
      <c r="C30" s="74"/>
      <c r="D30" s="75"/>
    </row>
    <row r="31" spans="2:4" ht="12.75">
      <c r="B31" s="74"/>
      <c r="C31" s="74"/>
      <c r="D31" s="75"/>
    </row>
    <row r="32" spans="2:4" ht="12.75">
      <c r="B32" s="74"/>
      <c r="C32" s="74"/>
      <c r="D32" s="75"/>
    </row>
    <row r="33" spans="2:4" ht="12.75">
      <c r="B33" s="74"/>
      <c r="C33" s="74"/>
      <c r="D33" s="75"/>
    </row>
    <row r="34" spans="2:4" ht="12.75">
      <c r="B34" s="74"/>
      <c r="C34" s="74"/>
      <c r="D34" s="75"/>
    </row>
    <row r="35" spans="2:4" ht="12.75">
      <c r="B35" s="74"/>
      <c r="C35" s="74"/>
      <c r="D35" s="75"/>
    </row>
    <row r="36" spans="2:4" ht="12.75">
      <c r="B36" s="74"/>
      <c r="C36" s="74"/>
      <c r="D36" s="75"/>
    </row>
    <row r="37" spans="2:4" ht="12.75">
      <c r="B37" s="74"/>
      <c r="C37" s="74"/>
      <c r="D37" s="75"/>
    </row>
    <row r="38" spans="2:4" ht="12.75">
      <c r="B38" s="74"/>
      <c r="C38" s="74"/>
      <c r="D38" s="75"/>
    </row>
    <row r="39" spans="2:4" ht="12.75">
      <c r="B39" s="74"/>
      <c r="C39" s="74"/>
      <c r="D39" s="75"/>
    </row>
    <row r="40" spans="2:4" ht="12.75">
      <c r="B40" s="74"/>
      <c r="C40" s="74"/>
      <c r="D40" s="75"/>
    </row>
    <row r="41" spans="2:4" ht="12.75">
      <c r="B41" s="74"/>
      <c r="C41" s="74"/>
      <c r="D41" s="75"/>
    </row>
    <row r="42" spans="2:4" ht="12.75">
      <c r="B42" s="74"/>
      <c r="C42" s="74"/>
      <c r="D42" s="75"/>
    </row>
    <row r="43" spans="2:4" ht="12.75">
      <c r="B43" s="74"/>
      <c r="C43" s="74"/>
      <c r="D43" s="75"/>
    </row>
    <row r="44" spans="2:4" ht="12.75">
      <c r="B44" s="74"/>
      <c r="C44" s="74"/>
      <c r="D44" s="75"/>
    </row>
    <row r="45" spans="2:4" ht="12.75">
      <c r="B45" s="74"/>
      <c r="C45" s="74"/>
      <c r="D45" s="75"/>
    </row>
    <row r="46" spans="2:4" ht="12.75">
      <c r="B46" s="74"/>
      <c r="C46" s="74"/>
      <c r="D46" s="75"/>
    </row>
    <row r="47" spans="2:4" ht="12.75">
      <c r="B47" s="74"/>
      <c r="C47" s="74"/>
      <c r="D47" s="75"/>
    </row>
    <row r="48" spans="2:4" ht="12.75">
      <c r="B48" s="74"/>
      <c r="C48" s="74"/>
      <c r="D48" s="75"/>
    </row>
    <row r="49" spans="2:4" ht="12.75">
      <c r="B49" s="74"/>
      <c r="C49" s="74"/>
      <c r="D49" s="75"/>
    </row>
    <row r="50" spans="2:4" ht="12.75">
      <c r="B50" s="74"/>
      <c r="C50" s="74"/>
      <c r="D50" s="75"/>
    </row>
    <row r="51" spans="2:4" ht="12.75">
      <c r="B51" s="74"/>
      <c r="C51" s="74"/>
      <c r="D51" s="75"/>
    </row>
    <row r="52" spans="2:4" ht="12.75">
      <c r="B52" s="74"/>
      <c r="C52" s="74"/>
      <c r="D52" s="75"/>
    </row>
    <row r="53" spans="2:4" ht="12.75">
      <c r="B53" s="74"/>
      <c r="C53" s="74"/>
      <c r="D53" s="75"/>
    </row>
    <row r="54" spans="2:4" ht="12.75">
      <c r="B54" s="74"/>
      <c r="C54" s="74"/>
      <c r="D54" s="75"/>
    </row>
    <row r="55" spans="2:4" ht="12.75">
      <c r="B55" s="74"/>
      <c r="C55" s="74"/>
      <c r="D55" s="75"/>
    </row>
    <row r="56" spans="2:4" ht="12.75">
      <c r="B56" s="74"/>
      <c r="C56" s="74"/>
      <c r="D56" s="75"/>
    </row>
    <row r="57" spans="2:4" ht="12.75">
      <c r="B57" s="74"/>
      <c r="C57" s="74"/>
      <c r="D57" s="75"/>
    </row>
    <row r="58" spans="2:4" ht="12.75">
      <c r="B58" s="74"/>
      <c r="C58" s="74"/>
      <c r="D58" s="75"/>
    </row>
    <row r="59" spans="2:4" ht="12.75">
      <c r="B59" s="74"/>
      <c r="C59" s="74"/>
      <c r="D59" s="75"/>
    </row>
    <row r="60" spans="1:4" ht="15.75" thickBot="1">
      <c r="A60" s="406" t="s">
        <v>432</v>
      </c>
      <c r="B60" s="406"/>
      <c r="C60" s="406"/>
      <c r="D60" s="406"/>
    </row>
    <row r="61" spans="1:4" ht="13.5" thickBot="1">
      <c r="A61" s="47" t="s">
        <v>433</v>
      </c>
      <c r="B61" s="44" t="s">
        <v>12</v>
      </c>
      <c r="C61" s="74"/>
      <c r="D61" s="45">
        <f>+C62+C65</f>
        <v>215000000</v>
      </c>
    </row>
    <row r="62" spans="1:4" ht="13.5" thickTop="1">
      <c r="A62" s="9" t="s">
        <v>434</v>
      </c>
      <c r="B62" s="10" t="s">
        <v>59</v>
      </c>
      <c r="C62" s="123">
        <f>C63</f>
        <v>20000000</v>
      </c>
      <c r="D62" s="75"/>
    </row>
    <row r="63" spans="1:5" ht="12.75">
      <c r="A63" s="13" t="s">
        <v>435</v>
      </c>
      <c r="B63" s="16" t="s">
        <v>436</v>
      </c>
      <c r="C63" s="121">
        <v>20000000</v>
      </c>
      <c r="D63" s="75"/>
      <c r="E63" s="13"/>
    </row>
    <row r="64" spans="1:4" ht="12.75">
      <c r="A64" s="13"/>
      <c r="B64" s="16"/>
      <c r="C64" s="121"/>
      <c r="D64" s="75"/>
    </row>
    <row r="65" spans="1:4" ht="12.75">
      <c r="A65" s="9" t="s">
        <v>437</v>
      </c>
      <c r="B65" s="10" t="s">
        <v>48</v>
      </c>
      <c r="C65" s="123">
        <f>C66</f>
        <v>195000000</v>
      </c>
      <c r="D65" s="75"/>
    </row>
    <row r="66" spans="1:4" ht="12.75">
      <c r="A66" s="13" t="s">
        <v>439</v>
      </c>
      <c r="B66" s="105" t="s">
        <v>208</v>
      </c>
      <c r="C66" s="122">
        <f>C67</f>
        <v>195000000</v>
      </c>
      <c r="D66" s="75"/>
    </row>
    <row r="67" spans="1:5" ht="12.75">
      <c r="A67" s="13" t="s">
        <v>438</v>
      </c>
      <c r="B67" s="16" t="s">
        <v>440</v>
      </c>
      <c r="C67" s="121">
        <v>195000000</v>
      </c>
      <c r="D67" s="75"/>
      <c r="E67" s="13"/>
    </row>
    <row r="68" spans="2:4" ht="13.5" thickBot="1">
      <c r="B68" s="16"/>
      <c r="C68" s="121"/>
      <c r="D68" s="75"/>
    </row>
    <row r="69" spans="2:4" ht="13.5" thickBot="1">
      <c r="B69" s="50" t="s">
        <v>219</v>
      </c>
      <c r="C69" s="48"/>
      <c r="D69" s="49">
        <f>+D61</f>
        <v>215000000</v>
      </c>
    </row>
    <row r="70" spans="2:4" ht="12.75">
      <c r="B70" s="74"/>
      <c r="C70" s="74"/>
      <c r="D70" s="75"/>
    </row>
    <row r="71" spans="1:4" ht="15.75" thickBot="1">
      <c r="A71" s="406" t="s">
        <v>185</v>
      </c>
      <c r="B71" s="406"/>
      <c r="C71" s="406"/>
      <c r="D71" s="406"/>
    </row>
    <row r="72" spans="1:4" ht="13.5" thickBot="1">
      <c r="A72" s="47" t="s">
        <v>620</v>
      </c>
      <c r="B72" s="44" t="s">
        <v>173</v>
      </c>
      <c r="C72" s="74"/>
      <c r="D72" s="45">
        <f>+C73+C76</f>
        <v>23040000</v>
      </c>
    </row>
    <row r="73" spans="1:4" ht="15.75" thickTop="1">
      <c r="A73" s="9" t="s">
        <v>621</v>
      </c>
      <c r="B73" s="10" t="s">
        <v>478</v>
      </c>
      <c r="C73" s="11">
        <f>C74</f>
        <v>8000000</v>
      </c>
      <c r="D73" s="131"/>
    </row>
    <row r="74" spans="1:4" ht="15">
      <c r="A74" s="13" t="s">
        <v>622</v>
      </c>
      <c r="B74" s="16" t="s">
        <v>623</v>
      </c>
      <c r="C74" s="17">
        <v>8000000</v>
      </c>
      <c r="D74" s="131"/>
    </row>
    <row r="75" spans="1:4" ht="15">
      <c r="A75" s="13"/>
      <c r="B75" s="16"/>
      <c r="C75" s="17"/>
      <c r="D75" s="131"/>
    </row>
    <row r="76" spans="1:4" ht="15">
      <c r="A76" s="9" t="s">
        <v>625</v>
      </c>
      <c r="B76" s="10" t="s">
        <v>285</v>
      </c>
      <c r="C76" s="11">
        <f>C77</f>
        <v>15040000</v>
      </c>
      <c r="D76" s="131"/>
    </row>
    <row r="77" spans="1:4" ht="15">
      <c r="A77" s="13" t="s">
        <v>626</v>
      </c>
      <c r="B77" s="16" t="s">
        <v>627</v>
      </c>
      <c r="C77" s="17">
        <v>15040000</v>
      </c>
      <c r="D77" s="131"/>
    </row>
    <row r="78" spans="1:4" ht="15">
      <c r="A78" s="131"/>
      <c r="B78" s="131"/>
      <c r="C78" s="131"/>
      <c r="D78" s="131"/>
    </row>
    <row r="79" spans="1:4" ht="13.5" thickBot="1">
      <c r="A79" s="47" t="s">
        <v>113</v>
      </c>
      <c r="B79" s="44" t="s">
        <v>12</v>
      </c>
      <c r="C79" s="74"/>
      <c r="D79" s="45">
        <f>+C80</f>
        <v>124360490.38</v>
      </c>
    </row>
    <row r="80" spans="1:4" ht="13.5" thickTop="1">
      <c r="A80" s="9" t="s">
        <v>114</v>
      </c>
      <c r="B80" s="10" t="s">
        <v>48</v>
      </c>
      <c r="C80" s="123">
        <f>C81</f>
        <v>124360490.38</v>
      </c>
      <c r="D80" s="75"/>
    </row>
    <row r="81" spans="1:4" ht="12.75">
      <c r="A81" t="s">
        <v>115</v>
      </c>
      <c r="B81" s="105" t="s">
        <v>56</v>
      </c>
      <c r="C81" s="122">
        <f>SUM(C82:C84)</f>
        <v>124360490.38</v>
      </c>
      <c r="D81" s="75"/>
    </row>
    <row r="82" spans="1:5" ht="12.75">
      <c r="A82" s="13" t="s">
        <v>445</v>
      </c>
      <c r="B82" s="16" t="s">
        <v>446</v>
      </c>
      <c r="C82" s="121">
        <v>6159712</v>
      </c>
      <c r="D82" s="75"/>
      <c r="E82" s="13"/>
    </row>
    <row r="83" spans="1:5" ht="12.75">
      <c r="A83" s="13" t="s">
        <v>286</v>
      </c>
      <c r="B83" s="16" t="s">
        <v>287</v>
      </c>
      <c r="C83" s="121">
        <v>30000000</v>
      </c>
      <c r="D83" s="75"/>
      <c r="E83" s="13"/>
    </row>
    <row r="84" spans="1:5" ht="12.75">
      <c r="A84" s="13" t="s">
        <v>443</v>
      </c>
      <c r="B84" s="14" t="s">
        <v>444</v>
      </c>
      <c r="C84" s="121">
        <v>88200778.38</v>
      </c>
      <c r="D84" s="75"/>
      <c r="E84" s="13"/>
    </row>
    <row r="85" spans="2:4" ht="13.5" thickBot="1">
      <c r="B85" s="16"/>
      <c r="C85" s="121"/>
      <c r="D85" s="75"/>
    </row>
    <row r="86" spans="2:4" ht="13.5" thickBot="1">
      <c r="B86" s="50" t="s">
        <v>23</v>
      </c>
      <c r="C86" s="48"/>
      <c r="D86" s="49">
        <f>+D72+D79</f>
        <v>147400490.38</v>
      </c>
    </row>
    <row r="87" spans="2:4" ht="12.75">
      <c r="B87" s="16"/>
      <c r="C87" s="121"/>
      <c r="D87" s="75"/>
    </row>
    <row r="88" spans="1:4" ht="15.75" thickBot="1">
      <c r="A88" s="406" t="s">
        <v>186</v>
      </c>
      <c r="B88" s="406"/>
      <c r="C88" s="406"/>
      <c r="D88" s="406"/>
    </row>
    <row r="89" spans="1:4" ht="13.5" thickBot="1">
      <c r="A89" s="126" t="s">
        <v>187</v>
      </c>
      <c r="B89" s="128" t="s">
        <v>12</v>
      </c>
      <c r="C89" s="140"/>
      <c r="D89" s="133">
        <f>C90</f>
        <v>2262486.37</v>
      </c>
    </row>
    <row r="90" spans="1:4" ht="13.5" thickTop="1">
      <c r="A90" s="9" t="s">
        <v>188</v>
      </c>
      <c r="B90" s="10" t="s">
        <v>48</v>
      </c>
      <c r="C90" s="123">
        <f>C91</f>
        <v>2262486.37</v>
      </c>
      <c r="D90" s="75"/>
    </row>
    <row r="91" spans="1:4" ht="12.75">
      <c r="A91" s="13" t="s">
        <v>189</v>
      </c>
      <c r="B91" s="105" t="s">
        <v>58</v>
      </c>
      <c r="C91" s="122">
        <f>SUM(C92:C92)</f>
        <v>2262486.37</v>
      </c>
      <c r="D91" s="75"/>
    </row>
    <row r="92" spans="1:5" ht="12.75">
      <c r="A92" s="13" t="s">
        <v>190</v>
      </c>
      <c r="B92" s="16" t="s">
        <v>191</v>
      </c>
      <c r="C92" s="121">
        <v>2262486.37</v>
      </c>
      <c r="D92" s="75"/>
      <c r="E92" s="13"/>
    </row>
    <row r="93" spans="1:4" ht="13.5" thickBot="1">
      <c r="A93" s="13"/>
      <c r="B93" s="14"/>
      <c r="C93" s="121"/>
      <c r="D93" s="75"/>
    </row>
    <row r="94" spans="2:4" ht="13.5" thickBot="1">
      <c r="B94" s="50" t="s">
        <v>49</v>
      </c>
      <c r="C94" s="48"/>
      <c r="D94" s="49">
        <f>+D89</f>
        <v>2262486.37</v>
      </c>
    </row>
    <row r="95" spans="2:4" ht="12.75">
      <c r="B95" s="74"/>
      <c r="C95" s="74"/>
      <c r="D95" s="75"/>
    </row>
    <row r="96" spans="1:4" ht="15.75" thickBot="1">
      <c r="A96" s="406" t="s">
        <v>192</v>
      </c>
      <c r="B96" s="406"/>
      <c r="C96" s="406"/>
      <c r="D96" s="406"/>
    </row>
    <row r="97" spans="1:4" ht="13.5" thickBot="1">
      <c r="A97" s="126" t="s">
        <v>193</v>
      </c>
      <c r="B97" s="128" t="s">
        <v>12</v>
      </c>
      <c r="C97" s="140"/>
      <c r="D97" s="133">
        <f>C98</f>
        <v>1695514.36</v>
      </c>
    </row>
    <row r="98" spans="1:4" ht="13.5" thickTop="1">
      <c r="A98" s="9" t="s">
        <v>194</v>
      </c>
      <c r="B98" s="10" t="s">
        <v>59</v>
      </c>
      <c r="C98" s="11">
        <f>C99</f>
        <v>1695514.36</v>
      </c>
      <c r="D98" s="75"/>
    </row>
    <row r="99" spans="1:5" ht="12.75">
      <c r="A99" s="13" t="s">
        <v>195</v>
      </c>
      <c r="B99" s="16" t="s">
        <v>590</v>
      </c>
      <c r="C99" s="17">
        <v>1695514.36</v>
      </c>
      <c r="D99" s="75"/>
      <c r="E99" s="13"/>
    </row>
    <row r="100" spans="1:4" ht="13.5" thickBot="1">
      <c r="A100" s="13"/>
      <c r="B100" s="16"/>
      <c r="C100" s="17"/>
      <c r="D100" s="75"/>
    </row>
    <row r="101" spans="2:4" ht="13.5" thickBot="1">
      <c r="B101" s="50" t="s">
        <v>24</v>
      </c>
      <c r="C101" s="48"/>
      <c r="D101" s="49">
        <f>D97</f>
        <v>1695514.36</v>
      </c>
    </row>
    <row r="102" spans="2:4" ht="12.75">
      <c r="B102" s="74"/>
      <c r="C102" s="74"/>
      <c r="D102" s="75"/>
    </row>
    <row r="103" spans="1:4" ht="15.75" thickBot="1">
      <c r="A103" s="406" t="s">
        <v>197</v>
      </c>
      <c r="B103" s="406"/>
      <c r="C103" s="406"/>
      <c r="D103" s="406"/>
    </row>
    <row r="104" spans="1:4" ht="13.5" thickBot="1">
      <c r="A104" s="126" t="s">
        <v>450</v>
      </c>
      <c r="B104" s="128" t="s">
        <v>325</v>
      </c>
      <c r="C104" s="140"/>
      <c r="D104" s="133">
        <f>C105</f>
        <v>30000000</v>
      </c>
    </row>
    <row r="105" spans="1:4" ht="13.5" thickTop="1">
      <c r="A105" s="129" t="s">
        <v>451</v>
      </c>
      <c r="B105" s="326" t="s">
        <v>452</v>
      </c>
      <c r="C105" s="143">
        <f>C106</f>
        <v>30000000</v>
      </c>
      <c r="D105" s="127"/>
    </row>
    <row r="106" spans="1:4" ht="12.75">
      <c r="A106" s="130" t="s">
        <v>453</v>
      </c>
      <c r="B106" s="327" t="s">
        <v>454</v>
      </c>
      <c r="C106" s="328">
        <f>SUM(C107:C108)</f>
        <v>30000000</v>
      </c>
      <c r="D106" s="141"/>
    </row>
    <row r="107" spans="1:4" ht="12.75">
      <c r="A107" s="130" t="s">
        <v>455</v>
      </c>
      <c r="B107" s="130" t="s">
        <v>456</v>
      </c>
      <c r="C107" s="142">
        <v>5000000</v>
      </c>
      <c r="D107" s="141"/>
    </row>
    <row r="108" spans="1:4" ht="12.75">
      <c r="A108" s="130" t="s">
        <v>457</v>
      </c>
      <c r="B108" s="130" t="s">
        <v>624</v>
      </c>
      <c r="C108" s="142">
        <v>25000000</v>
      </c>
      <c r="D108" s="141"/>
    </row>
    <row r="109" spans="1:4" ht="15.75" thickBot="1">
      <c r="A109" s="131"/>
      <c r="B109" s="131"/>
      <c r="C109" s="131"/>
      <c r="D109" s="131"/>
    </row>
    <row r="110" spans="2:4" ht="13.5" thickBot="1">
      <c r="B110" s="50" t="s">
        <v>199</v>
      </c>
      <c r="C110" s="48"/>
      <c r="D110" s="49">
        <f>D104</f>
        <v>30000000</v>
      </c>
    </row>
    <row r="111" spans="2:4" ht="13.5" thickBot="1">
      <c r="B111" s="71" t="s">
        <v>118</v>
      </c>
      <c r="C111" s="72"/>
      <c r="D111" s="73">
        <f>D69+D86+D94+D101+D110</f>
        <v>396358491.11</v>
      </c>
    </row>
  </sheetData>
  <sheetProtection/>
  <mergeCells count="8">
    <mergeCell ref="A103:D103"/>
    <mergeCell ref="A71:D71"/>
    <mergeCell ref="A1:D1"/>
    <mergeCell ref="A2:D2"/>
    <mergeCell ref="A3:D3"/>
    <mergeCell ref="A88:D88"/>
    <mergeCell ref="A96:D96"/>
    <mergeCell ref="A60:D60"/>
  </mergeCells>
  <printOptions/>
  <pageMargins left="0.3937007874015748" right="0.3937007874015748" top="0.3937007874015748" bottom="0.3937007874015748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100">
      <selection activeCell="A1" sqref="A1:D1"/>
    </sheetView>
  </sheetViews>
  <sheetFormatPr defaultColWidth="11.421875" defaultRowHeight="12.75"/>
  <cols>
    <col min="1" max="1" width="15.7109375" style="0" customWidth="1"/>
    <col min="2" max="2" width="45.7109375" style="0" customWidth="1"/>
    <col min="3" max="4" width="15.7109375" style="0" customWidth="1"/>
  </cols>
  <sheetData>
    <row r="1" spans="1:4" ht="18">
      <c r="A1" s="401" t="s">
        <v>8</v>
      </c>
      <c r="B1" s="401"/>
      <c r="C1" s="401"/>
      <c r="D1" s="401"/>
    </row>
    <row r="2" spans="1:4" ht="18">
      <c r="A2" s="402" t="s">
        <v>587</v>
      </c>
      <c r="B2" s="401"/>
      <c r="C2" s="401"/>
      <c r="D2" s="401"/>
    </row>
    <row r="3" spans="1:4" ht="12.75">
      <c r="A3" s="404" t="s">
        <v>50</v>
      </c>
      <c r="B3" s="404"/>
      <c r="C3" s="404"/>
      <c r="D3" s="404"/>
    </row>
    <row r="4" spans="1:4" ht="13.5" thickBot="1">
      <c r="A4" s="70"/>
      <c r="B4" s="70"/>
      <c r="C4" s="70"/>
      <c r="D4" s="70"/>
    </row>
    <row r="5" spans="1:4" ht="13.5" thickBot="1">
      <c r="A5" s="43">
        <v>4.5</v>
      </c>
      <c r="B5" s="44" t="s">
        <v>12</v>
      </c>
      <c r="C5" s="46"/>
      <c r="D5" s="45">
        <f>C6+C10</f>
        <v>138150766.3</v>
      </c>
    </row>
    <row r="6" spans="1:4" ht="13.5" thickTop="1">
      <c r="A6" s="12" t="s">
        <v>106</v>
      </c>
      <c r="B6" s="10" t="s">
        <v>59</v>
      </c>
      <c r="C6" s="11">
        <f>C7+C8</f>
        <v>5629940.25</v>
      </c>
      <c r="D6" s="75"/>
    </row>
    <row r="7" spans="1:4" ht="12.75">
      <c r="A7" s="104" t="s">
        <v>107</v>
      </c>
      <c r="B7" s="16" t="s">
        <v>108</v>
      </c>
      <c r="C7" s="103">
        <f>C74</f>
        <v>1493177</v>
      </c>
      <c r="D7" s="75"/>
    </row>
    <row r="8" spans="1:4" ht="12.75">
      <c r="A8" s="104" t="s">
        <v>109</v>
      </c>
      <c r="B8" s="14" t="s">
        <v>110</v>
      </c>
      <c r="C8" s="103">
        <f>C99</f>
        <v>4136763.25</v>
      </c>
      <c r="D8" s="75"/>
    </row>
    <row r="9" spans="1:4" ht="12.75">
      <c r="A9" s="43"/>
      <c r="B9" s="74"/>
      <c r="C9" s="46"/>
      <c r="D9" s="75"/>
    </row>
    <row r="10" spans="1:3" ht="12.75">
      <c r="A10" s="9" t="s">
        <v>55</v>
      </c>
      <c r="B10" s="10" t="s">
        <v>48</v>
      </c>
      <c r="C10" s="11">
        <f>SUM(C11:C14)</f>
        <v>132520826.05</v>
      </c>
    </row>
    <row r="11" spans="1:3" ht="12.75">
      <c r="A11" s="13" t="s">
        <v>220</v>
      </c>
      <c r="B11" s="16" t="s">
        <v>208</v>
      </c>
      <c r="C11" s="17">
        <f>C63</f>
        <v>60000000</v>
      </c>
    </row>
    <row r="12" spans="1:3" ht="12.75">
      <c r="A12" t="s">
        <v>80</v>
      </c>
      <c r="B12" t="s">
        <v>56</v>
      </c>
      <c r="C12" s="3">
        <f>C77</f>
        <v>9450052.67</v>
      </c>
    </row>
    <row r="13" spans="1:3" ht="12.75">
      <c r="A13" t="s">
        <v>72</v>
      </c>
      <c r="B13" t="s">
        <v>58</v>
      </c>
      <c r="C13" s="3">
        <f>C90</f>
        <v>70773.38</v>
      </c>
    </row>
    <row r="14" spans="1:3" ht="12.75">
      <c r="A14" t="s">
        <v>73</v>
      </c>
      <c r="B14" t="s">
        <v>53</v>
      </c>
      <c r="C14" s="3">
        <f>C102</f>
        <v>63000000</v>
      </c>
    </row>
    <row r="15" ht="13.5" thickBot="1">
      <c r="C15" s="3"/>
    </row>
    <row r="16" spans="2:4" ht="13.5" thickBot="1">
      <c r="B16" s="50" t="s">
        <v>57</v>
      </c>
      <c r="C16" s="48"/>
      <c r="D16" s="49">
        <f>+D5</f>
        <v>138150766.3</v>
      </c>
    </row>
    <row r="17" spans="2:4" ht="12.75">
      <c r="B17" s="74"/>
      <c r="C17" s="74"/>
      <c r="D17" s="75"/>
    </row>
    <row r="18" spans="2:4" ht="12.75">
      <c r="B18" s="74"/>
      <c r="C18" s="74"/>
      <c r="D18" s="75"/>
    </row>
    <row r="19" spans="2:4" ht="12.75">
      <c r="B19" s="74"/>
      <c r="C19" s="74"/>
      <c r="D19" s="75"/>
    </row>
    <row r="20" spans="2:4" ht="12.75">
      <c r="B20" s="74"/>
      <c r="C20" s="74"/>
      <c r="D20" s="75"/>
    </row>
    <row r="21" spans="2:4" ht="12.75">
      <c r="B21" s="74"/>
      <c r="C21" s="74"/>
      <c r="D21" s="75"/>
    </row>
    <row r="22" spans="2:4" ht="12.75">
      <c r="B22" s="74"/>
      <c r="C22" s="74"/>
      <c r="D22" s="75"/>
    </row>
    <row r="23" spans="2:4" ht="12.75">
      <c r="B23" s="74"/>
      <c r="C23" s="74"/>
      <c r="D23" s="75"/>
    </row>
    <row r="24" spans="2:4" ht="12.75">
      <c r="B24" s="74"/>
      <c r="C24" s="74"/>
      <c r="D24" s="75"/>
    </row>
    <row r="25" spans="2:4" ht="12.75">
      <c r="B25" s="74"/>
      <c r="C25" s="74"/>
      <c r="D25" s="75"/>
    </row>
    <row r="26" spans="2:4" ht="12.75">
      <c r="B26" s="74"/>
      <c r="C26" s="74"/>
      <c r="D26" s="75"/>
    </row>
    <row r="27" spans="2:4" ht="12.75">
      <c r="B27" s="74"/>
      <c r="C27" s="74"/>
      <c r="D27" s="75"/>
    </row>
    <row r="28" spans="2:4" ht="12.75">
      <c r="B28" s="74"/>
      <c r="C28" s="74"/>
      <c r="D28" s="75"/>
    </row>
    <row r="29" spans="2:4" ht="12.75">
      <c r="B29" s="74"/>
      <c r="C29" s="74"/>
      <c r="D29" s="75"/>
    </row>
    <row r="30" spans="2:4" ht="12.75">
      <c r="B30" s="74"/>
      <c r="C30" s="74"/>
      <c r="D30" s="75"/>
    </row>
    <row r="31" spans="2:4" ht="12.75">
      <c r="B31" s="74"/>
      <c r="C31" s="74"/>
      <c r="D31" s="75"/>
    </row>
    <row r="32" spans="2:4" ht="12.75">
      <c r="B32" s="74"/>
      <c r="C32" s="74"/>
      <c r="D32" s="75"/>
    </row>
    <row r="33" spans="2:4" ht="12.75">
      <c r="B33" s="74"/>
      <c r="C33" s="74"/>
      <c r="D33" s="75"/>
    </row>
    <row r="34" spans="2:4" ht="12.75">
      <c r="B34" s="74"/>
      <c r="C34" s="74"/>
      <c r="D34" s="75"/>
    </row>
    <row r="35" spans="2:4" ht="12.75">
      <c r="B35" s="74"/>
      <c r="C35" s="74"/>
      <c r="D35" s="75"/>
    </row>
    <row r="36" spans="2:4" ht="12.75">
      <c r="B36" s="74"/>
      <c r="C36" s="74"/>
      <c r="D36" s="75"/>
    </row>
    <row r="37" spans="2:4" ht="12.75">
      <c r="B37" s="74"/>
      <c r="C37" s="74"/>
      <c r="D37" s="75"/>
    </row>
    <row r="38" spans="2:4" ht="12.75">
      <c r="B38" s="74"/>
      <c r="C38" s="74"/>
      <c r="D38" s="75"/>
    </row>
    <row r="39" spans="2:4" ht="11.25" customHeight="1">
      <c r="B39" s="74"/>
      <c r="C39" s="74"/>
      <c r="D39" s="75"/>
    </row>
    <row r="40" spans="2:4" ht="11.25" customHeight="1">
      <c r="B40" s="74"/>
      <c r="C40" s="74"/>
      <c r="D40" s="75"/>
    </row>
    <row r="41" spans="2:4" ht="11.25" customHeight="1">
      <c r="B41" s="74"/>
      <c r="C41" s="74"/>
      <c r="D41" s="75"/>
    </row>
    <row r="42" spans="2:4" ht="11.25" customHeight="1">
      <c r="B42" s="74"/>
      <c r="C42" s="74"/>
      <c r="D42" s="75"/>
    </row>
    <row r="43" spans="2:4" ht="11.25" customHeight="1">
      <c r="B43" s="74"/>
      <c r="C43" s="74"/>
      <c r="D43" s="75"/>
    </row>
    <row r="44" spans="2:4" ht="11.25" customHeight="1">
      <c r="B44" s="74"/>
      <c r="C44" s="74"/>
      <c r="D44" s="75"/>
    </row>
    <row r="45" spans="2:4" ht="11.25" customHeight="1">
      <c r="B45" s="74"/>
      <c r="C45" s="74"/>
      <c r="D45" s="75"/>
    </row>
    <row r="46" spans="2:4" ht="11.25" customHeight="1">
      <c r="B46" s="74"/>
      <c r="C46" s="74"/>
      <c r="D46" s="75"/>
    </row>
    <row r="47" spans="2:4" ht="11.25" customHeight="1">
      <c r="B47" s="74"/>
      <c r="C47" s="74"/>
      <c r="D47" s="75"/>
    </row>
    <row r="48" spans="2:4" ht="11.25" customHeight="1">
      <c r="B48" s="74"/>
      <c r="C48" s="74"/>
      <c r="D48" s="75"/>
    </row>
    <row r="49" spans="2:4" ht="11.25" customHeight="1">
      <c r="B49" s="74"/>
      <c r="C49" s="74"/>
      <c r="D49" s="75"/>
    </row>
    <row r="50" spans="2:4" ht="11.25" customHeight="1">
      <c r="B50" s="74"/>
      <c r="C50" s="74"/>
      <c r="D50" s="75"/>
    </row>
    <row r="51" spans="2:4" ht="11.25" customHeight="1">
      <c r="B51" s="74"/>
      <c r="C51" s="74"/>
      <c r="D51" s="75"/>
    </row>
    <row r="52" spans="2:4" ht="12.75">
      <c r="B52" s="74"/>
      <c r="C52" s="74"/>
      <c r="D52" s="75"/>
    </row>
    <row r="53" spans="2:4" ht="12.75">
      <c r="B53" s="74"/>
      <c r="C53" s="74"/>
      <c r="D53" s="75"/>
    </row>
    <row r="54" spans="2:4" ht="12.75">
      <c r="B54" s="74"/>
      <c r="C54" s="74"/>
      <c r="D54" s="75"/>
    </row>
    <row r="55" spans="2:4" ht="12.75">
      <c r="B55" s="74"/>
      <c r="C55" s="74"/>
      <c r="D55" s="75"/>
    </row>
    <row r="56" spans="2:4" ht="12.75">
      <c r="B56" s="74"/>
      <c r="C56" s="74"/>
      <c r="D56" s="75"/>
    </row>
    <row r="57" spans="2:4" ht="12.75">
      <c r="B57" s="74"/>
      <c r="C57" s="74"/>
      <c r="D57" s="75"/>
    </row>
    <row r="58" spans="2:4" ht="12.75">
      <c r="B58" s="74"/>
      <c r="C58" s="74"/>
      <c r="D58" s="75"/>
    </row>
    <row r="59" spans="2:4" ht="12.75">
      <c r="B59" s="74"/>
      <c r="C59" s="74"/>
      <c r="D59" s="75"/>
    </row>
    <row r="60" spans="1:4" ht="15.75" thickBot="1">
      <c r="A60" s="406" t="s">
        <v>205</v>
      </c>
      <c r="B60" s="406"/>
      <c r="C60" s="406"/>
      <c r="D60" s="406"/>
    </row>
    <row r="61" spans="1:4" ht="13.5" thickBot="1">
      <c r="A61" s="47" t="s">
        <v>585</v>
      </c>
      <c r="B61" s="44" t="s">
        <v>12</v>
      </c>
      <c r="C61" s="74"/>
      <c r="D61" s="45">
        <f>C62</f>
        <v>60000000</v>
      </c>
    </row>
    <row r="62" spans="1:4" ht="13.5" thickTop="1">
      <c r="A62" s="13" t="s">
        <v>206</v>
      </c>
      <c r="B62" s="10" t="s">
        <v>48</v>
      </c>
      <c r="C62" s="11">
        <f>C63</f>
        <v>60000000</v>
      </c>
      <c r="D62" s="75"/>
    </row>
    <row r="63" spans="1:4" ht="12.75">
      <c r="A63" s="13" t="s">
        <v>207</v>
      </c>
      <c r="B63" s="105" t="s">
        <v>208</v>
      </c>
      <c r="C63" s="185">
        <f>SUM(C64:C67)</f>
        <v>60000000</v>
      </c>
      <c r="D63" s="75"/>
    </row>
    <row r="64" spans="1:4" ht="12.75">
      <c r="A64" s="13" t="s">
        <v>209</v>
      </c>
      <c r="B64" s="16" t="s">
        <v>210</v>
      </c>
      <c r="C64" s="17">
        <v>10000000</v>
      </c>
      <c r="D64" s="75"/>
    </row>
    <row r="65" spans="1:4" ht="12.75">
      <c r="A65" s="13" t="s">
        <v>211</v>
      </c>
      <c r="B65" s="16" t="s">
        <v>212</v>
      </c>
      <c r="C65" s="17">
        <v>8000000</v>
      </c>
      <c r="D65" s="75"/>
    </row>
    <row r="66" spans="1:4" ht="12.75">
      <c r="A66" s="13" t="s">
        <v>213</v>
      </c>
      <c r="B66" s="16" t="s">
        <v>214</v>
      </c>
      <c r="C66" s="17">
        <v>2000000</v>
      </c>
      <c r="D66" s="75"/>
    </row>
    <row r="67" spans="1:4" ht="12.75">
      <c r="A67" s="13" t="s">
        <v>289</v>
      </c>
      <c r="B67" s="14" t="s">
        <v>290</v>
      </c>
      <c r="C67" s="17">
        <v>40000000</v>
      </c>
      <c r="D67" s="75"/>
    </row>
    <row r="68" spans="2:4" ht="13.5" thickBot="1">
      <c r="B68" s="74"/>
      <c r="C68" s="74"/>
      <c r="D68" s="75"/>
    </row>
    <row r="69" spans="2:4" ht="13.5" thickBot="1">
      <c r="B69" s="50" t="s">
        <v>219</v>
      </c>
      <c r="C69" s="48"/>
      <c r="D69" s="49">
        <f>D61</f>
        <v>60000000</v>
      </c>
    </row>
    <row r="70" spans="2:4" ht="12.75">
      <c r="B70" s="74"/>
      <c r="C70" s="74"/>
      <c r="D70" s="75"/>
    </row>
    <row r="71" spans="1:4" ht="15.75" thickBot="1">
      <c r="A71" s="406" t="s">
        <v>75</v>
      </c>
      <c r="B71" s="406"/>
      <c r="C71" s="406"/>
      <c r="D71" s="406"/>
    </row>
    <row r="72" spans="1:4" ht="13.5" thickBot="1">
      <c r="A72" s="47" t="s">
        <v>76</v>
      </c>
      <c r="B72" s="44" t="s">
        <v>12</v>
      </c>
      <c r="C72" s="74"/>
      <c r="D72" s="45">
        <f>C73+C76</f>
        <v>10943229.67</v>
      </c>
    </row>
    <row r="73" spans="1:4" ht="13.5" thickTop="1">
      <c r="A73" s="9" t="s">
        <v>97</v>
      </c>
      <c r="B73" s="10" t="s">
        <v>59</v>
      </c>
      <c r="C73" s="11">
        <f>C74</f>
        <v>1493177</v>
      </c>
      <c r="D73" s="69"/>
    </row>
    <row r="74" spans="1:4" ht="12.75">
      <c r="A74" s="13" t="s">
        <v>98</v>
      </c>
      <c r="B74" s="16" t="s">
        <v>99</v>
      </c>
      <c r="C74" s="17">
        <v>1493177</v>
      </c>
      <c r="D74" s="75"/>
    </row>
    <row r="75" spans="1:4" ht="12.75">
      <c r="A75" s="13"/>
      <c r="B75" s="16"/>
      <c r="C75" s="16"/>
      <c r="D75" s="75"/>
    </row>
    <row r="76" spans="1:4" ht="12.75">
      <c r="A76" s="9" t="s">
        <v>77</v>
      </c>
      <c r="B76" s="10" t="s">
        <v>48</v>
      </c>
      <c r="C76" s="123">
        <f>C77</f>
        <v>9450052.67</v>
      </c>
      <c r="D76" s="75"/>
    </row>
    <row r="77" spans="1:4" ht="12.75">
      <c r="A77" t="s">
        <v>78</v>
      </c>
      <c r="B77" s="105" t="s">
        <v>56</v>
      </c>
      <c r="C77" s="122">
        <f>SUM(C78:C83)</f>
        <v>9450052.67</v>
      </c>
      <c r="D77" s="75"/>
    </row>
    <row r="78" spans="1:4" ht="12.75">
      <c r="A78" t="s">
        <v>79</v>
      </c>
      <c r="B78" s="16" t="s">
        <v>84</v>
      </c>
      <c r="C78" s="121">
        <v>1553928.22</v>
      </c>
      <c r="D78" s="75"/>
    </row>
    <row r="79" spans="1:4" ht="12.75">
      <c r="A79" t="s">
        <v>85</v>
      </c>
      <c r="B79" s="14" t="s">
        <v>215</v>
      </c>
      <c r="C79" s="121">
        <v>436000</v>
      </c>
      <c r="D79" s="75"/>
    </row>
    <row r="80" spans="1:4" ht="12.75">
      <c r="A80" t="s">
        <v>95</v>
      </c>
      <c r="B80" s="14" t="s">
        <v>265</v>
      </c>
      <c r="C80" s="121">
        <v>2000000</v>
      </c>
      <c r="D80" s="75"/>
    </row>
    <row r="81" spans="1:4" ht="12.75">
      <c r="A81" t="s">
        <v>96</v>
      </c>
      <c r="B81" s="14" t="s">
        <v>216</v>
      </c>
      <c r="C81" s="121">
        <v>86899.45</v>
      </c>
      <c r="D81" s="75"/>
    </row>
    <row r="82" spans="1:4" ht="12.75">
      <c r="A82" s="13" t="s">
        <v>217</v>
      </c>
      <c r="B82" s="14" t="s">
        <v>218</v>
      </c>
      <c r="C82" s="121">
        <v>20125</v>
      </c>
      <c r="D82" s="75"/>
    </row>
    <row r="83" spans="1:4" ht="12.75">
      <c r="A83" s="13" t="s">
        <v>430</v>
      </c>
      <c r="B83" s="14" t="s">
        <v>431</v>
      </c>
      <c r="C83" s="121">
        <v>5353100</v>
      </c>
      <c r="D83" s="75"/>
    </row>
    <row r="84" spans="2:4" ht="13.5" thickBot="1">
      <c r="B84" s="16"/>
      <c r="C84" s="121"/>
      <c r="D84" s="75"/>
    </row>
    <row r="85" spans="2:4" ht="13.5" thickBot="1">
      <c r="B85" s="50" t="s">
        <v>23</v>
      </c>
      <c r="C85" s="48"/>
      <c r="D85" s="49">
        <f>D72</f>
        <v>10943229.67</v>
      </c>
    </row>
    <row r="86" spans="2:4" ht="12.75">
      <c r="B86" s="74"/>
      <c r="C86" s="74"/>
      <c r="D86" s="75"/>
    </row>
    <row r="87" spans="1:4" ht="15.75" thickBot="1">
      <c r="A87" s="406" t="s">
        <v>65</v>
      </c>
      <c r="B87" s="406"/>
      <c r="C87" s="406"/>
      <c r="D87" s="406"/>
    </row>
    <row r="88" spans="1:4" ht="13.5" thickBot="1">
      <c r="A88" s="47" t="s">
        <v>66</v>
      </c>
      <c r="B88" s="101" t="s">
        <v>12</v>
      </c>
      <c r="C88" s="74"/>
      <c r="D88" s="102">
        <f>C89</f>
        <v>70773.38</v>
      </c>
    </row>
    <row r="89" spans="1:4" ht="13.5" thickTop="1">
      <c r="A89" s="9" t="s">
        <v>67</v>
      </c>
      <c r="B89" s="10" t="s">
        <v>48</v>
      </c>
      <c r="C89" s="123">
        <f>C90</f>
        <v>70773.38</v>
      </c>
      <c r="D89" s="75"/>
    </row>
    <row r="90" spans="1:4" ht="12.75">
      <c r="A90" t="s">
        <v>68</v>
      </c>
      <c r="B90" s="105" t="s">
        <v>58</v>
      </c>
      <c r="C90" s="122">
        <f>+C91+C92</f>
        <v>70773.38</v>
      </c>
      <c r="D90" s="75"/>
    </row>
    <row r="91" spans="1:4" ht="12.75">
      <c r="A91" t="s">
        <v>74</v>
      </c>
      <c r="B91" s="16" t="s">
        <v>86</v>
      </c>
      <c r="C91" s="121">
        <v>30768.21</v>
      </c>
      <c r="D91" s="75"/>
    </row>
    <row r="92" spans="1:4" ht="12.75">
      <c r="A92" s="13" t="s">
        <v>203</v>
      </c>
      <c r="B92" s="14" t="s">
        <v>204</v>
      </c>
      <c r="C92" s="121">
        <v>40005.17</v>
      </c>
      <c r="D92" s="75"/>
    </row>
    <row r="93" spans="2:4" ht="13.5" thickBot="1">
      <c r="B93" s="74"/>
      <c r="C93" s="74"/>
      <c r="D93" s="75"/>
    </row>
    <row r="94" spans="2:4" ht="13.5" thickBot="1">
      <c r="B94" s="50" t="s">
        <v>49</v>
      </c>
      <c r="C94" s="48"/>
      <c r="D94" s="49">
        <f>D88</f>
        <v>70773.38</v>
      </c>
    </row>
    <row r="95" spans="2:4" ht="12.75">
      <c r="B95" s="74"/>
      <c r="C95" s="74"/>
      <c r="D95" s="75"/>
    </row>
    <row r="96" spans="1:4" ht="15.75" thickBot="1">
      <c r="A96" s="406" t="s">
        <v>69</v>
      </c>
      <c r="B96" s="406"/>
      <c r="C96" s="406"/>
      <c r="D96" s="406"/>
    </row>
    <row r="97" spans="1:4" ht="13.5" thickBot="1">
      <c r="A97" s="47" t="s">
        <v>70</v>
      </c>
      <c r="B97" s="101" t="s">
        <v>12</v>
      </c>
      <c r="C97" s="74"/>
      <c r="D97" s="102">
        <f>C98+C101</f>
        <v>67136763.25</v>
      </c>
    </row>
    <row r="98" spans="1:4" ht="13.5" thickTop="1">
      <c r="A98" s="9" t="s">
        <v>100</v>
      </c>
      <c r="B98" s="10" t="s">
        <v>101</v>
      </c>
      <c r="C98" s="11">
        <f>C99</f>
        <v>4136763.25</v>
      </c>
      <c r="D98" s="75"/>
    </row>
    <row r="99" spans="1:4" ht="12.75">
      <c r="A99" s="13" t="s">
        <v>102</v>
      </c>
      <c r="B99" s="14" t="s">
        <v>103</v>
      </c>
      <c r="C99" s="17">
        <v>4136763.25</v>
      </c>
      <c r="D99" s="75"/>
    </row>
    <row r="100" spans="1:4" ht="12.75">
      <c r="A100" s="47"/>
      <c r="B100" s="74"/>
      <c r="C100" s="74"/>
      <c r="D100" s="75"/>
    </row>
    <row r="101" spans="1:4" ht="12.75">
      <c r="A101" s="9" t="s">
        <v>51</v>
      </c>
      <c r="B101" s="10" t="s">
        <v>48</v>
      </c>
      <c r="C101" s="123">
        <f>C102</f>
        <v>63000000</v>
      </c>
      <c r="D101" s="75"/>
    </row>
    <row r="102" spans="1:4" ht="12.75">
      <c r="A102" t="s">
        <v>52</v>
      </c>
      <c r="B102" s="105" t="s">
        <v>71</v>
      </c>
      <c r="C102" s="122">
        <f>SUM(C103:C104)</f>
        <v>63000000</v>
      </c>
      <c r="D102" s="75"/>
    </row>
    <row r="103" spans="1:4" ht="12.75">
      <c r="A103" t="s">
        <v>54</v>
      </c>
      <c r="B103" s="16" t="s">
        <v>83</v>
      </c>
      <c r="C103" s="121">
        <v>8000000</v>
      </c>
      <c r="D103" s="75"/>
    </row>
    <row r="104" spans="1:4" ht="12.75">
      <c r="A104" t="s">
        <v>104</v>
      </c>
      <c r="B104" s="14" t="s">
        <v>105</v>
      </c>
      <c r="C104" s="121">
        <v>55000000</v>
      </c>
      <c r="D104" s="75"/>
    </row>
    <row r="105" spans="2:4" ht="13.5" thickBot="1">
      <c r="B105" s="14"/>
      <c r="C105" s="121"/>
      <c r="D105" s="75"/>
    </row>
    <row r="106" spans="2:4" ht="13.5" thickBot="1">
      <c r="B106" s="50" t="s">
        <v>24</v>
      </c>
      <c r="C106" s="48"/>
      <c r="D106" s="49">
        <f>D97</f>
        <v>67136763.25</v>
      </c>
    </row>
    <row r="108" ht="13.5" thickBot="1"/>
    <row r="109" spans="2:4" ht="13.5" thickBot="1">
      <c r="B109" s="71" t="s">
        <v>57</v>
      </c>
      <c r="C109" s="72"/>
      <c r="D109" s="73">
        <f>D69+D85+D94+D106</f>
        <v>138150766.3</v>
      </c>
    </row>
  </sheetData>
  <sheetProtection/>
  <mergeCells count="7">
    <mergeCell ref="A96:D96"/>
    <mergeCell ref="A71:D71"/>
    <mergeCell ref="A1:D1"/>
    <mergeCell ref="A2:D2"/>
    <mergeCell ref="A3:D3"/>
    <mergeCell ref="A87:D87"/>
    <mergeCell ref="A60:D60"/>
  </mergeCells>
  <printOptions/>
  <pageMargins left="0.3937007874015748" right="0.3937007874015748" top="0.3937007874015748" bottom="0.3937007874015748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58">
      <selection activeCell="A74" sqref="A74:IV74"/>
    </sheetView>
  </sheetViews>
  <sheetFormatPr defaultColWidth="11.421875" defaultRowHeight="12.75"/>
  <cols>
    <col min="1" max="1" width="12.7109375" style="0" customWidth="1"/>
    <col min="2" max="2" width="20.7109375" style="0" customWidth="1"/>
    <col min="3" max="3" width="17.7109375" style="0" customWidth="1"/>
    <col min="4" max="4" width="3.7109375" style="0" customWidth="1"/>
    <col min="5" max="6" width="4.7109375" style="0" customWidth="1"/>
    <col min="7" max="7" width="27.421875" style="0" customWidth="1"/>
    <col min="8" max="8" width="17.7109375" style="0" customWidth="1"/>
    <col min="9" max="9" width="14.8515625" style="0" bestFit="1" customWidth="1"/>
  </cols>
  <sheetData>
    <row r="1" spans="1:8" ht="18">
      <c r="A1" s="401" t="s">
        <v>8</v>
      </c>
      <c r="B1" s="401"/>
      <c r="C1" s="401"/>
      <c r="D1" s="401"/>
      <c r="E1" s="401"/>
      <c r="F1" s="401"/>
      <c r="G1" s="401"/>
      <c r="H1" s="401"/>
    </row>
    <row r="2" spans="1:8" ht="15.75">
      <c r="A2" s="407" t="s">
        <v>588</v>
      </c>
      <c r="B2" s="407"/>
      <c r="C2" s="407"/>
      <c r="D2" s="407"/>
      <c r="E2" s="407"/>
      <c r="F2" s="407"/>
      <c r="G2" s="407"/>
      <c r="H2" s="407"/>
    </row>
    <row r="3" spans="1:8" ht="15.75">
      <c r="A3" s="407" t="s">
        <v>36</v>
      </c>
      <c r="B3" s="407"/>
      <c r="C3" s="407"/>
      <c r="D3" s="407"/>
      <c r="E3" s="407"/>
      <c r="F3" s="407"/>
      <c r="G3" s="407"/>
      <c r="H3" s="407"/>
    </row>
    <row r="4" spans="1:8" ht="16.5" thickBot="1">
      <c r="A4" s="407" t="s">
        <v>42</v>
      </c>
      <c r="B4" s="407"/>
      <c r="C4" s="407"/>
      <c r="D4" s="407"/>
      <c r="E4" s="407"/>
      <c r="F4" s="407"/>
      <c r="G4" s="407"/>
      <c r="H4" s="407"/>
    </row>
    <row r="5" spans="1:8" ht="12.75">
      <c r="A5" s="56"/>
      <c r="B5" s="76"/>
      <c r="C5" s="76"/>
      <c r="D5" s="81" t="s">
        <v>28</v>
      </c>
      <c r="E5" s="81" t="s">
        <v>25</v>
      </c>
      <c r="F5" s="81" t="s">
        <v>28</v>
      </c>
      <c r="G5" s="76"/>
      <c r="H5" s="77"/>
    </row>
    <row r="6" spans="1:8" ht="12.75">
      <c r="A6" s="37"/>
      <c r="B6" s="54"/>
      <c r="C6" s="54"/>
      <c r="D6" s="82" t="s">
        <v>29</v>
      </c>
      <c r="E6" s="82" t="s">
        <v>31</v>
      </c>
      <c r="F6" s="82" t="s">
        <v>33</v>
      </c>
      <c r="G6" s="54"/>
      <c r="H6" s="57"/>
    </row>
    <row r="7" spans="1:8" ht="13.5" thickBot="1">
      <c r="A7" s="79" t="s">
        <v>0</v>
      </c>
      <c r="B7" s="80" t="s">
        <v>27</v>
      </c>
      <c r="C7" s="78" t="s">
        <v>2</v>
      </c>
      <c r="D7" s="83" t="s">
        <v>30</v>
      </c>
      <c r="E7" s="83" t="s">
        <v>32</v>
      </c>
      <c r="F7" s="83" t="s">
        <v>34</v>
      </c>
      <c r="G7" s="78" t="s">
        <v>35</v>
      </c>
      <c r="H7" s="106" t="s">
        <v>2</v>
      </c>
    </row>
    <row r="8" spans="1:8" ht="13.5" thickBot="1">
      <c r="A8" s="220" t="s">
        <v>291</v>
      </c>
      <c r="B8" s="221" t="s">
        <v>292</v>
      </c>
      <c r="C8" s="222">
        <f>+INGRESOS!C14</f>
        <v>1674587.52</v>
      </c>
      <c r="D8" s="223">
        <v>2</v>
      </c>
      <c r="E8" s="224" t="s">
        <v>258</v>
      </c>
      <c r="F8" s="223">
        <v>1</v>
      </c>
      <c r="G8" s="225" t="s">
        <v>183</v>
      </c>
      <c r="H8" s="226">
        <v>1674587.52</v>
      </c>
    </row>
    <row r="9" spans="1:8" ht="14.25" thickBot="1" thickTop="1">
      <c r="A9" s="227" t="s">
        <v>5</v>
      </c>
      <c r="B9" s="228" t="s">
        <v>5</v>
      </c>
      <c r="C9" s="229" t="s">
        <v>5</v>
      </c>
      <c r="D9" s="230" t="s">
        <v>5</v>
      </c>
      <c r="E9" s="231" t="s">
        <v>5</v>
      </c>
      <c r="F9" s="232"/>
      <c r="G9" s="233" t="s">
        <v>5</v>
      </c>
      <c r="H9" s="116">
        <f>H8</f>
        <v>1674587.52</v>
      </c>
    </row>
    <row r="10" spans="1:8" ht="13.5" thickBot="1">
      <c r="A10" s="391" t="s">
        <v>645</v>
      </c>
      <c r="B10" s="392" t="s">
        <v>646</v>
      </c>
      <c r="C10" s="393">
        <f>+INGRESOS!C20</f>
        <v>35000000</v>
      </c>
      <c r="D10" s="394">
        <v>3</v>
      </c>
      <c r="E10" s="224" t="s">
        <v>239</v>
      </c>
      <c r="F10" s="395"/>
      <c r="G10" s="396" t="s">
        <v>208</v>
      </c>
      <c r="H10" s="397">
        <v>35000000</v>
      </c>
    </row>
    <row r="11" spans="1:8" ht="14.25" thickBot="1" thickTop="1">
      <c r="A11" s="227"/>
      <c r="B11" s="228"/>
      <c r="C11" s="229"/>
      <c r="D11" s="230"/>
      <c r="E11" s="231"/>
      <c r="F11" s="232"/>
      <c r="G11" s="233"/>
      <c r="H11" s="116">
        <f>H10</f>
        <v>35000000</v>
      </c>
    </row>
    <row r="12" spans="1:8" ht="12.75">
      <c r="A12" s="217" t="s">
        <v>238</v>
      </c>
      <c r="B12" s="16" t="s">
        <v>125</v>
      </c>
      <c r="C12" s="35">
        <f>+INGRESOS!C24</f>
        <v>169692451.28</v>
      </c>
      <c r="D12" s="145">
        <v>1</v>
      </c>
      <c r="E12" s="136" t="s">
        <v>239</v>
      </c>
      <c r="F12" s="141"/>
      <c r="G12" s="219" t="s">
        <v>647</v>
      </c>
      <c r="H12" s="115">
        <v>7700000</v>
      </c>
    </row>
    <row r="13" spans="1:8" ht="12.75">
      <c r="A13" s="217"/>
      <c r="B13" s="16"/>
      <c r="C13" s="35"/>
      <c r="D13" s="145">
        <v>2</v>
      </c>
      <c r="E13" s="136" t="s">
        <v>37</v>
      </c>
      <c r="F13" s="141"/>
      <c r="G13" s="219" t="s">
        <v>648</v>
      </c>
      <c r="H13" s="115">
        <v>30000000</v>
      </c>
    </row>
    <row r="14" spans="1:8" ht="12.75">
      <c r="A14" s="217"/>
      <c r="B14" s="16"/>
      <c r="C14" s="35"/>
      <c r="D14" s="145">
        <v>2</v>
      </c>
      <c r="E14" s="136" t="s">
        <v>39</v>
      </c>
      <c r="F14" s="141"/>
      <c r="G14" s="219" t="s">
        <v>649</v>
      </c>
      <c r="H14" s="115">
        <v>52999999.2</v>
      </c>
    </row>
    <row r="15" spans="1:8" ht="12.75">
      <c r="A15" s="217"/>
      <c r="B15" s="16"/>
      <c r="C15" s="35"/>
      <c r="D15" s="145">
        <v>2</v>
      </c>
      <c r="E15" s="136" t="s">
        <v>258</v>
      </c>
      <c r="F15" s="141"/>
      <c r="G15" s="219" t="s">
        <v>297</v>
      </c>
      <c r="H15" s="115">
        <v>1681000</v>
      </c>
    </row>
    <row r="16" spans="1:8" ht="12.75">
      <c r="A16" s="217"/>
      <c r="B16" s="16"/>
      <c r="C16" s="35"/>
      <c r="D16" s="145">
        <v>3</v>
      </c>
      <c r="E16" s="136" t="s">
        <v>239</v>
      </c>
      <c r="F16" s="141"/>
      <c r="G16" s="219" t="s">
        <v>650</v>
      </c>
      <c r="H16" s="115">
        <v>47311452.08</v>
      </c>
    </row>
    <row r="17" spans="1:8" ht="13.5" thickBot="1">
      <c r="A17" s="217"/>
      <c r="B17" s="16"/>
      <c r="C17" s="35"/>
      <c r="D17" s="145">
        <v>3</v>
      </c>
      <c r="E17" s="136" t="s">
        <v>254</v>
      </c>
      <c r="F17" s="141"/>
      <c r="G17" s="219" t="s">
        <v>255</v>
      </c>
      <c r="H17" s="115">
        <v>30000000</v>
      </c>
    </row>
    <row r="18" spans="1:8" ht="14.25" thickBot="1" thickTop="1">
      <c r="A18" s="227"/>
      <c r="B18" s="228"/>
      <c r="C18" s="87"/>
      <c r="D18" s="232"/>
      <c r="E18" s="231"/>
      <c r="F18" s="230"/>
      <c r="G18" s="233"/>
      <c r="H18" s="116">
        <f>SUM(H12:H17)</f>
        <v>169692451.28</v>
      </c>
    </row>
    <row r="19" spans="1:8" ht="13.5" thickBot="1">
      <c r="A19" s="217" t="s">
        <v>111</v>
      </c>
      <c r="B19" s="14" t="s">
        <v>60</v>
      </c>
      <c r="C19" s="248">
        <f>+INGRESOS!C25</f>
        <v>510010020.52</v>
      </c>
      <c r="D19" s="145"/>
      <c r="E19" s="85"/>
      <c r="F19" s="141"/>
      <c r="G19" s="219"/>
      <c r="H19" s="115"/>
    </row>
    <row r="20" spans="1:8" ht="13.5" thickTop="1">
      <c r="A20" s="217" t="s">
        <v>240</v>
      </c>
      <c r="B20" s="14" t="s">
        <v>243</v>
      </c>
      <c r="C20" s="35">
        <v>59250.18</v>
      </c>
      <c r="D20" s="145">
        <v>1</v>
      </c>
      <c r="E20" s="136" t="s">
        <v>242</v>
      </c>
      <c r="F20" s="141"/>
      <c r="G20" s="219" t="s">
        <v>294</v>
      </c>
      <c r="H20" s="115">
        <v>59250.18</v>
      </c>
    </row>
    <row r="21" spans="1:8" ht="12.75">
      <c r="A21" s="217" t="s">
        <v>244</v>
      </c>
      <c r="B21" s="14" t="s">
        <v>241</v>
      </c>
      <c r="C21" s="35">
        <v>177750.57</v>
      </c>
      <c r="D21" s="145">
        <v>1</v>
      </c>
      <c r="E21" s="136" t="s">
        <v>242</v>
      </c>
      <c r="F21" s="141"/>
      <c r="G21" s="219" t="s">
        <v>295</v>
      </c>
      <c r="H21" s="115">
        <v>177750.57</v>
      </c>
    </row>
    <row r="22" spans="1:8" ht="12.75">
      <c r="A22" s="217" t="s">
        <v>245</v>
      </c>
      <c r="B22" s="14" t="s">
        <v>246</v>
      </c>
      <c r="C22" s="35">
        <v>113832.71</v>
      </c>
      <c r="D22" s="145">
        <v>1</v>
      </c>
      <c r="E22" s="136" t="s">
        <v>242</v>
      </c>
      <c r="F22" s="141"/>
      <c r="G22" s="219" t="s">
        <v>246</v>
      </c>
      <c r="H22" s="115">
        <v>113832.71</v>
      </c>
    </row>
    <row r="23" spans="1:8" ht="12.75">
      <c r="A23" s="217" t="s">
        <v>247</v>
      </c>
      <c r="B23" s="14" t="s">
        <v>248</v>
      </c>
      <c r="C23" s="35">
        <v>717146.09</v>
      </c>
      <c r="D23" s="145">
        <v>1</v>
      </c>
      <c r="E23" s="136" t="s">
        <v>242</v>
      </c>
      <c r="F23" s="141"/>
      <c r="G23" s="219" t="s">
        <v>296</v>
      </c>
      <c r="H23" s="115">
        <v>717146.09</v>
      </c>
    </row>
    <row r="24" spans="1:8" ht="12.75">
      <c r="A24" s="217" t="s">
        <v>249</v>
      </c>
      <c r="B24" s="14" t="s">
        <v>250</v>
      </c>
      <c r="C24" s="234">
        <v>592501.91</v>
      </c>
      <c r="D24" s="337">
        <v>1</v>
      </c>
      <c r="E24" s="338" t="s">
        <v>242</v>
      </c>
      <c r="F24" s="339"/>
      <c r="G24" s="340" t="s">
        <v>250</v>
      </c>
      <c r="H24" s="244">
        <v>592501.91</v>
      </c>
    </row>
    <row r="25" spans="1:8" ht="12.75">
      <c r="A25" s="217" t="s">
        <v>251</v>
      </c>
      <c r="B25" s="14" t="s">
        <v>252</v>
      </c>
      <c r="C25" s="250">
        <v>99929326.3</v>
      </c>
      <c r="D25" s="84">
        <v>2</v>
      </c>
      <c r="E25" s="246">
        <v>3</v>
      </c>
      <c r="F25" s="141"/>
      <c r="G25" s="219" t="s">
        <v>293</v>
      </c>
      <c r="H25" s="115">
        <v>6000000</v>
      </c>
    </row>
    <row r="26" spans="1:8" ht="12.75">
      <c r="A26" s="217"/>
      <c r="B26" s="14"/>
      <c r="C26" s="35"/>
      <c r="D26" s="145">
        <v>3</v>
      </c>
      <c r="E26" s="136" t="s">
        <v>38</v>
      </c>
      <c r="F26" s="141"/>
      <c r="G26" s="219" t="s">
        <v>253</v>
      </c>
      <c r="H26" s="115">
        <v>93929326.3</v>
      </c>
    </row>
    <row r="27" spans="1:9" ht="13.5" thickBot="1">
      <c r="A27" s="217"/>
      <c r="B27" s="14"/>
      <c r="C27" s="35"/>
      <c r="D27" s="145"/>
      <c r="E27" s="136"/>
      <c r="F27" s="141"/>
      <c r="G27" s="237"/>
      <c r="H27" s="336">
        <f>SUM(H25:H26)</f>
        <v>99929326.3</v>
      </c>
      <c r="I27" s="3"/>
    </row>
    <row r="28" spans="1:8" ht="12.75">
      <c r="A28" s="217" t="s">
        <v>256</v>
      </c>
      <c r="B28" s="14" t="s">
        <v>518</v>
      </c>
      <c r="C28" s="35">
        <v>1639898.82</v>
      </c>
      <c r="D28" s="145">
        <v>2</v>
      </c>
      <c r="E28" s="136" t="s">
        <v>514</v>
      </c>
      <c r="F28" s="141"/>
      <c r="G28" s="219" t="s">
        <v>515</v>
      </c>
      <c r="H28" s="115">
        <v>1639898.82</v>
      </c>
    </row>
    <row r="29" spans="1:8" ht="12.75">
      <c r="A29" s="217" t="s">
        <v>516</v>
      </c>
      <c r="B29" s="14" t="s">
        <v>517</v>
      </c>
      <c r="C29" s="35">
        <v>1639898.82</v>
      </c>
      <c r="D29" s="145">
        <v>2</v>
      </c>
      <c r="E29" s="136" t="s">
        <v>514</v>
      </c>
      <c r="F29" s="141"/>
      <c r="G29" s="219" t="s">
        <v>515</v>
      </c>
      <c r="H29" s="115">
        <v>1639898.82</v>
      </c>
    </row>
    <row r="30" spans="1:8" ht="12.75">
      <c r="A30" s="217" t="s">
        <v>519</v>
      </c>
      <c r="B30" s="14" t="s">
        <v>520</v>
      </c>
      <c r="C30" s="35">
        <v>6159712</v>
      </c>
      <c r="D30" s="145">
        <v>3</v>
      </c>
      <c r="E30" s="136" t="s">
        <v>38</v>
      </c>
      <c r="F30" s="141"/>
      <c r="G30" s="219" t="s">
        <v>253</v>
      </c>
      <c r="H30" s="115">
        <v>6159712</v>
      </c>
    </row>
    <row r="31" spans="1:8" ht="12.75">
      <c r="A31" s="217" t="s">
        <v>259</v>
      </c>
      <c r="B31" s="14" t="s">
        <v>257</v>
      </c>
      <c r="C31" s="35">
        <v>12564077.36</v>
      </c>
      <c r="D31" s="145">
        <v>2</v>
      </c>
      <c r="E31" s="136" t="s">
        <v>258</v>
      </c>
      <c r="F31" s="141"/>
      <c r="G31" s="219" t="s">
        <v>297</v>
      </c>
      <c r="H31" s="115">
        <v>12564077.36</v>
      </c>
    </row>
    <row r="32" spans="1:8" ht="12.75">
      <c r="A32" s="217" t="s">
        <v>261</v>
      </c>
      <c r="B32" s="14" t="s">
        <v>260</v>
      </c>
      <c r="C32" s="35">
        <v>2262486.37</v>
      </c>
      <c r="D32" s="145">
        <v>3</v>
      </c>
      <c r="E32" s="136" t="s">
        <v>37</v>
      </c>
      <c r="F32" s="141"/>
      <c r="G32" s="219" t="s">
        <v>58</v>
      </c>
      <c r="H32" s="115">
        <v>2262486.37</v>
      </c>
    </row>
    <row r="33" spans="1:8" ht="12.75">
      <c r="A33" s="217" t="s">
        <v>264</v>
      </c>
      <c r="B33" s="16" t="s">
        <v>262</v>
      </c>
      <c r="C33" s="35">
        <v>1695514.36</v>
      </c>
      <c r="D33" s="145">
        <v>3</v>
      </c>
      <c r="E33" s="341" t="s">
        <v>39</v>
      </c>
      <c r="F33" s="84"/>
      <c r="G33" s="219" t="s">
        <v>263</v>
      </c>
      <c r="H33" s="342">
        <v>1695514.36</v>
      </c>
    </row>
    <row r="34" spans="1:8" ht="12.75">
      <c r="A34" s="217" t="s">
        <v>521</v>
      </c>
      <c r="B34" s="14" t="s">
        <v>522</v>
      </c>
      <c r="C34" s="234">
        <v>23726666.54</v>
      </c>
      <c r="D34" s="235">
        <v>2</v>
      </c>
      <c r="E34" s="136" t="s">
        <v>38</v>
      </c>
      <c r="F34" s="145"/>
      <c r="G34" s="237" t="s">
        <v>523</v>
      </c>
      <c r="H34" s="146">
        <v>23726666.54</v>
      </c>
    </row>
    <row r="35" spans="1:8" ht="12.75">
      <c r="A35" s="217" t="s">
        <v>524</v>
      </c>
      <c r="B35" s="14" t="s">
        <v>525</v>
      </c>
      <c r="C35" s="234">
        <v>32629200.8</v>
      </c>
      <c r="D35" s="235">
        <v>2</v>
      </c>
      <c r="E35" s="136" t="s">
        <v>39</v>
      </c>
      <c r="F35" s="145"/>
      <c r="G35" s="237" t="s">
        <v>269</v>
      </c>
      <c r="H35" s="146">
        <v>32629200.8</v>
      </c>
    </row>
    <row r="36" spans="1:8" ht="12.75">
      <c r="A36" s="217" t="s">
        <v>526</v>
      </c>
      <c r="B36" s="14" t="s">
        <v>527</v>
      </c>
      <c r="C36" s="234">
        <v>7951991.39</v>
      </c>
      <c r="D36" s="235">
        <v>2</v>
      </c>
      <c r="E36" s="136" t="s">
        <v>509</v>
      </c>
      <c r="F36" s="145"/>
      <c r="G36" s="237" t="s">
        <v>528</v>
      </c>
      <c r="H36" s="146">
        <v>7951991.387</v>
      </c>
    </row>
    <row r="37" spans="1:8" ht="12.75">
      <c r="A37" s="217" t="s">
        <v>529</v>
      </c>
      <c r="B37" s="14" t="s">
        <v>530</v>
      </c>
      <c r="C37" s="234">
        <v>180000000</v>
      </c>
      <c r="D37" s="245">
        <v>3</v>
      </c>
      <c r="E37" s="243" t="s">
        <v>239</v>
      </c>
      <c r="F37" s="242"/>
      <c r="G37" s="335" t="s">
        <v>208</v>
      </c>
      <c r="H37" s="247">
        <v>180000000</v>
      </c>
    </row>
    <row r="38" spans="1:8" ht="12.75">
      <c r="A38" s="217"/>
      <c r="B38" s="14"/>
      <c r="C38" s="234"/>
      <c r="D38" s="235"/>
      <c r="E38" s="136"/>
      <c r="F38" s="145"/>
      <c r="G38" s="237"/>
      <c r="H38" s="334">
        <f>SUM(H28:H37)</f>
        <v>270269446.457</v>
      </c>
    </row>
    <row r="39" spans="1:8" ht="12.75">
      <c r="A39" s="255" t="s">
        <v>264</v>
      </c>
      <c r="B39" s="14" t="s">
        <v>123</v>
      </c>
      <c r="C39" s="251">
        <v>138150766.3</v>
      </c>
      <c r="D39" s="235">
        <v>4</v>
      </c>
      <c r="E39" s="236" t="s">
        <v>239</v>
      </c>
      <c r="F39" s="235">
        <v>1</v>
      </c>
      <c r="G39" s="237" t="s">
        <v>298</v>
      </c>
      <c r="H39" s="146"/>
    </row>
    <row r="40" spans="1:8" ht="12.75">
      <c r="A40" s="217" t="s">
        <v>5</v>
      </c>
      <c r="B40" s="219" t="s">
        <v>5</v>
      </c>
      <c r="C40" s="218"/>
      <c r="D40" s="135" t="s">
        <v>5</v>
      </c>
      <c r="E40" s="136" t="s">
        <v>5</v>
      </c>
      <c r="F40" s="135" t="s">
        <v>5</v>
      </c>
      <c r="G40" s="219" t="s">
        <v>299</v>
      </c>
      <c r="H40" s="146">
        <v>10000000</v>
      </c>
    </row>
    <row r="41" spans="1:8" ht="12.75">
      <c r="A41" s="37"/>
      <c r="B41" s="54"/>
      <c r="C41" s="35"/>
      <c r="D41" s="84">
        <v>4</v>
      </c>
      <c r="E41" s="136" t="s">
        <v>239</v>
      </c>
      <c r="F41" s="84">
        <v>2</v>
      </c>
      <c r="G41" s="219" t="s">
        <v>300</v>
      </c>
      <c r="H41" s="115"/>
    </row>
    <row r="42" spans="1:8" ht="12.75">
      <c r="A42" s="37"/>
      <c r="B42" s="54"/>
      <c r="C42" s="35"/>
      <c r="D42" s="135" t="s">
        <v>5</v>
      </c>
      <c r="E42" s="136" t="s">
        <v>5</v>
      </c>
      <c r="F42" s="135" t="s">
        <v>5</v>
      </c>
      <c r="G42" s="219" t="s">
        <v>301</v>
      </c>
      <c r="H42" s="115">
        <v>8000000</v>
      </c>
    </row>
    <row r="43" spans="1:8" ht="12.75">
      <c r="A43" s="37"/>
      <c r="B43" s="54"/>
      <c r="C43" s="35"/>
      <c r="D43" s="84">
        <v>4</v>
      </c>
      <c r="E43" s="136" t="s">
        <v>239</v>
      </c>
      <c r="F43" s="84">
        <v>3</v>
      </c>
      <c r="G43" s="219" t="s">
        <v>302</v>
      </c>
      <c r="H43" s="115"/>
    </row>
    <row r="44" spans="1:8" ht="12.75">
      <c r="A44" s="37"/>
      <c r="B44" s="54"/>
      <c r="C44" s="35"/>
      <c r="D44" s="135" t="s">
        <v>5</v>
      </c>
      <c r="E44" s="136" t="s">
        <v>5</v>
      </c>
      <c r="F44" s="135" t="s">
        <v>5</v>
      </c>
      <c r="G44" s="219" t="s">
        <v>303</v>
      </c>
      <c r="H44" s="115">
        <v>2000000</v>
      </c>
    </row>
    <row r="45" spans="1:8" ht="12.75">
      <c r="A45" s="37"/>
      <c r="B45" s="54"/>
      <c r="C45" s="35"/>
      <c r="D45" s="135">
        <v>4</v>
      </c>
      <c r="E45" s="136" t="s">
        <v>239</v>
      </c>
      <c r="F45" s="135">
        <v>4</v>
      </c>
      <c r="G45" s="219" t="s">
        <v>304</v>
      </c>
      <c r="H45" s="115"/>
    </row>
    <row r="46" spans="1:8" ht="12.75">
      <c r="A46" s="37"/>
      <c r="B46" s="54"/>
      <c r="C46" s="35"/>
      <c r="D46" s="135"/>
      <c r="E46" s="136"/>
      <c r="F46" s="135"/>
      <c r="G46" s="219" t="s">
        <v>305</v>
      </c>
      <c r="H46" s="115">
        <v>40000000</v>
      </c>
    </row>
    <row r="47" spans="1:8" ht="12.75">
      <c r="A47" s="37"/>
      <c r="B47" s="54"/>
      <c r="C47" s="35"/>
      <c r="D47" s="135">
        <v>4</v>
      </c>
      <c r="E47" s="136" t="s">
        <v>239</v>
      </c>
      <c r="F47" s="135">
        <v>5</v>
      </c>
      <c r="G47" s="219" t="s">
        <v>531</v>
      </c>
      <c r="H47" s="115">
        <v>0</v>
      </c>
    </row>
    <row r="48" spans="1:8" ht="12.75">
      <c r="A48" s="37"/>
      <c r="B48" s="54"/>
      <c r="C48" s="35"/>
      <c r="D48" s="84">
        <v>4</v>
      </c>
      <c r="E48" s="136" t="s">
        <v>38</v>
      </c>
      <c r="F48" s="84">
        <v>1</v>
      </c>
      <c r="G48" s="219" t="s">
        <v>306</v>
      </c>
      <c r="H48" s="115">
        <v>1493177</v>
      </c>
    </row>
    <row r="49" spans="1:8" ht="12.75">
      <c r="A49" s="37"/>
      <c r="B49" s="54"/>
      <c r="C49" s="35"/>
      <c r="D49" s="84">
        <v>4</v>
      </c>
      <c r="E49" s="136" t="s">
        <v>38</v>
      </c>
      <c r="F49" s="84">
        <v>2</v>
      </c>
      <c r="G49" s="219" t="s">
        <v>307</v>
      </c>
      <c r="H49" s="115">
        <v>1553928.22</v>
      </c>
    </row>
    <row r="50" spans="1:8" ht="12.75">
      <c r="A50" s="37"/>
      <c r="B50" s="54"/>
      <c r="C50" s="35"/>
      <c r="D50" s="84">
        <v>4</v>
      </c>
      <c r="E50" s="136" t="s">
        <v>38</v>
      </c>
      <c r="F50" s="84">
        <v>3</v>
      </c>
      <c r="G50" s="219" t="s">
        <v>308</v>
      </c>
      <c r="H50" s="115"/>
    </row>
    <row r="51" spans="1:8" ht="12.75">
      <c r="A51" s="37"/>
      <c r="B51" s="54"/>
      <c r="C51" s="35"/>
      <c r="D51" s="135" t="s">
        <v>5</v>
      </c>
      <c r="E51" s="136" t="s">
        <v>5</v>
      </c>
      <c r="F51" s="135" t="s">
        <v>5</v>
      </c>
      <c r="G51" s="219" t="s">
        <v>309</v>
      </c>
      <c r="H51" s="115">
        <v>436000</v>
      </c>
    </row>
    <row r="52" spans="1:8" ht="12.75">
      <c r="A52" s="37"/>
      <c r="B52" s="54"/>
      <c r="C52" s="35"/>
      <c r="D52" s="84">
        <v>4</v>
      </c>
      <c r="E52" s="136" t="s">
        <v>38</v>
      </c>
      <c r="F52" s="84">
        <v>4</v>
      </c>
      <c r="G52" s="219" t="s">
        <v>310</v>
      </c>
      <c r="H52" s="115"/>
    </row>
    <row r="53" spans="1:8" ht="12.75">
      <c r="A53" s="37"/>
      <c r="B53" s="54"/>
      <c r="C53" s="35"/>
      <c r="D53" s="135" t="s">
        <v>5</v>
      </c>
      <c r="E53" s="136" t="s">
        <v>5</v>
      </c>
      <c r="F53" s="135" t="s">
        <v>5</v>
      </c>
      <c r="G53" s="219" t="s">
        <v>311</v>
      </c>
      <c r="H53" s="115">
        <v>2000000</v>
      </c>
    </row>
    <row r="54" spans="1:8" ht="12.75">
      <c r="A54" s="37"/>
      <c r="B54" s="54"/>
      <c r="C54" s="35"/>
      <c r="D54" s="84">
        <v>4</v>
      </c>
      <c r="E54" s="136" t="s">
        <v>38</v>
      </c>
      <c r="F54" s="84">
        <v>5</v>
      </c>
      <c r="G54" s="219" t="s">
        <v>312</v>
      </c>
      <c r="H54" s="115"/>
    </row>
    <row r="55" spans="1:8" ht="12.75">
      <c r="A55" s="37"/>
      <c r="B55" s="54"/>
      <c r="C55" s="35"/>
      <c r="D55" s="135" t="s">
        <v>5</v>
      </c>
      <c r="E55" s="136" t="s">
        <v>5</v>
      </c>
      <c r="F55" s="135" t="s">
        <v>5</v>
      </c>
      <c r="G55" s="219" t="s">
        <v>313</v>
      </c>
      <c r="H55" s="115">
        <v>86899.45</v>
      </c>
    </row>
    <row r="56" spans="1:8" ht="12.75">
      <c r="A56" s="37"/>
      <c r="B56" s="54"/>
      <c r="C56" s="35"/>
      <c r="D56" s="84">
        <v>4</v>
      </c>
      <c r="E56" s="136" t="s">
        <v>38</v>
      </c>
      <c r="F56" s="84">
        <v>6</v>
      </c>
      <c r="G56" s="219" t="s">
        <v>266</v>
      </c>
      <c r="H56" s="115"/>
    </row>
    <row r="57" spans="1:8" ht="12.75">
      <c r="A57" s="37"/>
      <c r="B57" s="54"/>
      <c r="C57" s="35"/>
      <c r="D57" s="135" t="s">
        <v>5</v>
      </c>
      <c r="E57" s="136" t="s">
        <v>5</v>
      </c>
      <c r="F57" s="135" t="s">
        <v>5</v>
      </c>
      <c r="G57" s="219" t="s">
        <v>267</v>
      </c>
      <c r="H57" s="115">
        <v>20125</v>
      </c>
    </row>
    <row r="58" spans="1:8" ht="12.75">
      <c r="A58" s="37"/>
      <c r="B58" s="54"/>
      <c r="C58" s="35"/>
      <c r="D58" s="135">
        <v>4</v>
      </c>
      <c r="E58" s="136" t="s">
        <v>38</v>
      </c>
      <c r="F58" s="135">
        <v>7</v>
      </c>
      <c r="G58" s="219" t="s">
        <v>532</v>
      </c>
      <c r="H58" s="115">
        <v>5353100</v>
      </c>
    </row>
    <row r="59" spans="1:8" ht="12.75">
      <c r="A59" s="37"/>
      <c r="B59" s="54"/>
      <c r="C59" s="35"/>
      <c r="D59" s="84">
        <v>4</v>
      </c>
      <c r="E59" s="136" t="s">
        <v>37</v>
      </c>
      <c r="F59" s="84">
        <v>1</v>
      </c>
      <c r="G59" s="219" t="s">
        <v>268</v>
      </c>
      <c r="H59" s="115"/>
    </row>
    <row r="60" spans="1:8" ht="12.75">
      <c r="A60" s="37"/>
      <c r="B60" s="54"/>
      <c r="C60" s="35"/>
      <c r="D60" s="135" t="s">
        <v>5</v>
      </c>
      <c r="E60" s="136" t="s">
        <v>5</v>
      </c>
      <c r="F60" s="135" t="s">
        <v>5</v>
      </c>
      <c r="G60" s="219" t="s">
        <v>269</v>
      </c>
      <c r="H60" s="115">
        <v>30768.21</v>
      </c>
    </row>
    <row r="61" spans="1:8" ht="12.75">
      <c r="A61" s="37"/>
      <c r="B61" s="54"/>
      <c r="C61" s="35"/>
      <c r="D61" s="84">
        <v>4</v>
      </c>
      <c r="E61" s="136" t="s">
        <v>37</v>
      </c>
      <c r="F61" s="84">
        <v>2</v>
      </c>
      <c r="G61" s="219" t="s">
        <v>270</v>
      </c>
      <c r="H61" s="115"/>
    </row>
    <row r="62" spans="1:8" ht="12.75">
      <c r="A62" s="37"/>
      <c r="B62" s="54"/>
      <c r="C62" s="35"/>
      <c r="D62" s="84"/>
      <c r="E62" s="85"/>
      <c r="F62" s="84"/>
      <c r="G62" s="219" t="s">
        <v>271</v>
      </c>
      <c r="H62" s="115">
        <v>40005.17</v>
      </c>
    </row>
    <row r="63" spans="1:8" ht="12.75">
      <c r="A63" s="37"/>
      <c r="B63" s="54"/>
      <c r="C63" s="35"/>
      <c r="D63" s="135">
        <v>4</v>
      </c>
      <c r="E63" s="136" t="s">
        <v>39</v>
      </c>
      <c r="F63" s="135">
        <v>1</v>
      </c>
      <c r="G63" s="219" t="s">
        <v>314</v>
      </c>
      <c r="H63" s="146">
        <v>4136763.25</v>
      </c>
    </row>
    <row r="64" spans="1:8" ht="12.75">
      <c r="A64" s="37"/>
      <c r="B64" s="54"/>
      <c r="C64" s="35"/>
      <c r="D64" s="135">
        <v>4</v>
      </c>
      <c r="E64" s="136" t="s">
        <v>39</v>
      </c>
      <c r="F64" s="135">
        <v>2</v>
      </c>
      <c r="G64" s="219" t="s">
        <v>272</v>
      </c>
      <c r="H64" s="146" t="s">
        <v>5</v>
      </c>
    </row>
    <row r="65" spans="1:8" ht="12.75">
      <c r="A65" s="37"/>
      <c r="B65" s="54"/>
      <c r="C65" s="35"/>
      <c r="D65" s="84"/>
      <c r="E65" s="85"/>
      <c r="F65" s="84"/>
      <c r="G65" s="219" t="s">
        <v>273</v>
      </c>
      <c r="H65" s="115">
        <v>8000000</v>
      </c>
    </row>
    <row r="66" spans="1:8" ht="13.5" thickBot="1">
      <c r="A66" s="108"/>
      <c r="B66" s="118"/>
      <c r="C66" s="109"/>
      <c r="D66" s="110">
        <v>4</v>
      </c>
      <c r="E66" s="111" t="s">
        <v>39</v>
      </c>
      <c r="F66" s="110">
        <v>3</v>
      </c>
      <c r="G66" s="253" t="s">
        <v>105</v>
      </c>
      <c r="H66" s="254">
        <v>55000000</v>
      </c>
    </row>
    <row r="67" spans="1:8" ht="13.5" thickBot="1">
      <c r="A67" s="37"/>
      <c r="B67" s="54"/>
      <c r="C67" s="35"/>
      <c r="D67" s="84"/>
      <c r="E67" s="85"/>
      <c r="F67" s="84"/>
      <c r="G67" s="237"/>
      <c r="H67" s="252">
        <f>SUM(H40:H66)</f>
        <v>138150766.3</v>
      </c>
    </row>
    <row r="68" spans="1:9" ht="14.25" thickBot="1" thickTop="1">
      <c r="A68" s="107"/>
      <c r="B68" s="86"/>
      <c r="C68" s="87"/>
      <c r="D68" s="88"/>
      <c r="E68" s="89"/>
      <c r="F68" s="88"/>
      <c r="G68" s="86" t="s">
        <v>533</v>
      </c>
      <c r="H68" s="249">
        <f>H20+H21+H22+H23+H24+H27+H38+H67</f>
        <v>510010020.517</v>
      </c>
      <c r="I68" s="3"/>
    </row>
    <row r="69" spans="1:8" ht="13.5" thickBot="1">
      <c r="A69" s="117" t="s">
        <v>26</v>
      </c>
      <c r="B69" s="118"/>
      <c r="C69" s="119">
        <f>SUM(C8:C19)</f>
        <v>716377059.3199999</v>
      </c>
      <c r="D69" s="110"/>
      <c r="E69" s="111"/>
      <c r="F69" s="110"/>
      <c r="G69" s="117" t="s">
        <v>26</v>
      </c>
      <c r="H69" s="93">
        <f>H9+H10+H18+H68</f>
        <v>716377059.317</v>
      </c>
    </row>
    <row r="70" spans="1:8" ht="12.75">
      <c r="A70" t="s">
        <v>40</v>
      </c>
      <c r="C70" s="3"/>
      <c r="D70" s="90"/>
      <c r="E70" s="91"/>
      <c r="F70" s="90"/>
      <c r="H70" s="3"/>
    </row>
    <row r="71" spans="1:8" ht="12.75">
      <c r="A71" t="s">
        <v>41</v>
      </c>
      <c r="C71" s="3"/>
      <c r="D71" s="90"/>
      <c r="E71" s="91"/>
      <c r="F71" s="90"/>
      <c r="H71" s="3"/>
    </row>
    <row r="72" spans="1:8" ht="12.75">
      <c r="A72" s="13" t="s">
        <v>534</v>
      </c>
      <c r="C72" s="3"/>
      <c r="E72" s="92"/>
      <c r="H72" s="3"/>
    </row>
    <row r="73" spans="1:5" ht="12.75">
      <c r="A73" s="13" t="s">
        <v>651</v>
      </c>
      <c r="C73" s="3"/>
      <c r="E73" s="92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</sheetData>
  <sheetProtection/>
  <mergeCells count="4">
    <mergeCell ref="A1:H1"/>
    <mergeCell ref="A2:H2"/>
    <mergeCell ref="A3:H3"/>
    <mergeCell ref="A4:H4"/>
  </mergeCells>
  <printOptions/>
  <pageMargins left="0.1968503937007874" right="0.3937007874015748" top="0" bottom="0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5.7109375" style="0" customWidth="1"/>
    <col min="2" max="2" width="35.7109375" style="0" customWidth="1"/>
    <col min="3" max="3" width="25.7109375" style="0" customWidth="1"/>
    <col min="4" max="4" width="23.421875" style="0" customWidth="1"/>
    <col min="5" max="5" width="16.28125" style="0" customWidth="1"/>
    <col min="6" max="6" width="22.140625" style="0" customWidth="1"/>
    <col min="7" max="7" width="20.7109375" style="0" customWidth="1"/>
  </cols>
  <sheetData>
    <row r="1" spans="1:7" ht="15">
      <c r="A1" s="408" t="s">
        <v>587</v>
      </c>
      <c r="B1" s="409"/>
      <c r="C1" s="409"/>
      <c r="D1" s="409"/>
      <c r="E1" s="409"/>
      <c r="F1" s="409"/>
      <c r="G1" s="409"/>
    </row>
    <row r="2" spans="1:7" ht="15">
      <c r="A2" s="409" t="s">
        <v>315</v>
      </c>
      <c r="B2" s="409"/>
      <c r="C2" s="409"/>
      <c r="D2" s="409"/>
      <c r="E2" s="409"/>
      <c r="F2" s="409"/>
      <c r="G2" s="409"/>
    </row>
    <row r="3" spans="1:7" ht="15">
      <c r="A3" s="409" t="s">
        <v>316</v>
      </c>
      <c r="B3" s="409"/>
      <c r="C3" s="409"/>
      <c r="D3" s="409"/>
      <c r="E3" s="409"/>
      <c r="F3" s="409"/>
      <c r="G3" s="409"/>
    </row>
    <row r="4" ht="13.5" thickBot="1"/>
    <row r="5" spans="3:7" ht="12.75">
      <c r="C5" s="256" t="s">
        <v>317</v>
      </c>
      <c r="D5" s="256" t="s">
        <v>318</v>
      </c>
      <c r="E5" s="256" t="s">
        <v>319</v>
      </c>
      <c r="F5" s="256" t="s">
        <v>390</v>
      </c>
      <c r="G5" s="256" t="s">
        <v>26</v>
      </c>
    </row>
    <row r="6" spans="3:7" ht="13.5" thickBot="1">
      <c r="C6" s="257" t="s">
        <v>237</v>
      </c>
      <c r="D6" s="257" t="s">
        <v>320</v>
      </c>
      <c r="E6" s="257" t="s">
        <v>321</v>
      </c>
      <c r="F6" s="257" t="s">
        <v>389</v>
      </c>
      <c r="G6" s="258"/>
    </row>
    <row r="7" spans="1:7" ht="13.5" thickBot="1">
      <c r="A7" s="259"/>
      <c r="B7" s="260" t="s">
        <v>322</v>
      </c>
      <c r="C7" s="261">
        <f>SUM(C9:C25)</f>
        <v>1660481.46</v>
      </c>
      <c r="D7" s="261" t="e">
        <f>SUM(D9:D25)</f>
        <v>#REF!</v>
      </c>
      <c r="E7" s="261" t="e">
        <f>SUM(E9:E25)</f>
        <v>#REF!</v>
      </c>
      <c r="F7" s="261">
        <f>SUM(F9:F25)</f>
        <v>138150766.3</v>
      </c>
      <c r="G7" s="262" t="e">
        <f>SUM(G9:G25)</f>
        <v>#REF!</v>
      </c>
    </row>
    <row r="8" spans="1:7" ht="12.75">
      <c r="A8" s="258"/>
      <c r="B8" s="259"/>
      <c r="C8" s="259"/>
      <c r="D8" s="259"/>
      <c r="E8" s="259"/>
      <c r="F8" s="259"/>
      <c r="G8" s="259"/>
    </row>
    <row r="9" spans="1:7" ht="12.75">
      <c r="A9" s="257">
        <v>0</v>
      </c>
      <c r="B9" s="258" t="s">
        <v>323</v>
      </c>
      <c r="C9" s="263">
        <f>C60</f>
        <v>0</v>
      </c>
      <c r="D9" s="263">
        <v>0</v>
      </c>
      <c r="E9" s="263">
        <v>0</v>
      </c>
      <c r="F9" s="263">
        <v>0</v>
      </c>
      <c r="G9" s="263">
        <f>C9+D9+E9</f>
        <v>0</v>
      </c>
    </row>
    <row r="10" spans="1:7" ht="12.75">
      <c r="A10" s="257"/>
      <c r="B10" s="258"/>
      <c r="C10" s="258"/>
      <c r="D10" s="258"/>
      <c r="E10" s="258"/>
      <c r="F10" s="258"/>
      <c r="G10" s="258"/>
    </row>
    <row r="11" spans="1:7" ht="12.75">
      <c r="A11" s="257">
        <v>1</v>
      </c>
      <c r="B11" s="258" t="s">
        <v>10</v>
      </c>
      <c r="C11" s="263">
        <f>C73</f>
        <v>0</v>
      </c>
      <c r="D11" s="263" t="e">
        <f>D73</f>
        <v>#REF!</v>
      </c>
      <c r="E11" s="263">
        <f>E73</f>
        <v>0</v>
      </c>
      <c r="F11" s="263">
        <v>0</v>
      </c>
      <c r="G11" s="263" t="e">
        <f>C11+D11+E11</f>
        <v>#REF!</v>
      </c>
    </row>
    <row r="12" spans="1:7" ht="12.75">
      <c r="A12" s="257"/>
      <c r="B12" s="258"/>
      <c r="C12" s="258"/>
      <c r="D12" s="258"/>
      <c r="E12" s="258"/>
      <c r="F12" s="258"/>
      <c r="G12" s="258"/>
    </row>
    <row r="13" spans="1:7" ht="12.75">
      <c r="A13" s="257">
        <v>2</v>
      </c>
      <c r="B13" s="258" t="s">
        <v>173</v>
      </c>
      <c r="C13" s="263">
        <f>C81</f>
        <v>0</v>
      </c>
      <c r="D13" s="263" t="e">
        <f>D81</f>
        <v>#REF!</v>
      </c>
      <c r="E13" s="263">
        <f>E81</f>
        <v>0</v>
      </c>
      <c r="F13" s="263">
        <v>0</v>
      </c>
      <c r="G13" s="263" t="e">
        <f>C13+D13+E13</f>
        <v>#REF!</v>
      </c>
    </row>
    <row r="14" spans="1:7" ht="12.75">
      <c r="A14" s="257"/>
      <c r="B14" s="258"/>
      <c r="C14" s="258"/>
      <c r="D14" s="258"/>
      <c r="E14" s="258"/>
      <c r="F14" s="258"/>
      <c r="G14" s="258"/>
    </row>
    <row r="15" spans="1:7" ht="12.75">
      <c r="A15" s="257">
        <v>3</v>
      </c>
      <c r="B15" s="258" t="s">
        <v>324</v>
      </c>
      <c r="C15" s="263">
        <v>0</v>
      </c>
      <c r="D15" s="263">
        <v>0</v>
      </c>
      <c r="E15" s="263">
        <v>0</v>
      </c>
      <c r="F15" s="263">
        <v>0</v>
      </c>
      <c r="G15" s="263">
        <f>C15+D15+E15</f>
        <v>0</v>
      </c>
    </row>
    <row r="16" spans="1:7" ht="12.75">
      <c r="A16" s="257"/>
      <c r="B16" s="258"/>
      <c r="C16" s="258"/>
      <c r="D16" s="258"/>
      <c r="E16" s="258"/>
      <c r="F16" s="258"/>
      <c r="G16" s="258"/>
    </row>
    <row r="17" spans="1:7" ht="12.75">
      <c r="A17" s="257">
        <v>5</v>
      </c>
      <c r="B17" s="258" t="s">
        <v>12</v>
      </c>
      <c r="C17" s="263">
        <f>C97</f>
        <v>0</v>
      </c>
      <c r="D17" s="263" t="e">
        <f>D97</f>
        <v>#REF!</v>
      </c>
      <c r="E17" s="263">
        <f>E97</f>
        <v>343318491.11</v>
      </c>
      <c r="F17" s="263">
        <f>+F97</f>
        <v>138150766.3</v>
      </c>
      <c r="G17" s="263" t="e">
        <f>C17+D17+E17+F17</f>
        <v>#REF!</v>
      </c>
    </row>
    <row r="18" spans="1:7" ht="12.75">
      <c r="A18" s="257"/>
      <c r="B18" s="258"/>
      <c r="C18" s="258"/>
      <c r="D18" s="258"/>
      <c r="E18" s="258"/>
      <c r="F18" s="258"/>
      <c r="G18" s="258"/>
    </row>
    <row r="19" spans="1:7" ht="12.75">
      <c r="A19" s="257">
        <v>6</v>
      </c>
      <c r="B19" s="258" t="s">
        <v>128</v>
      </c>
      <c r="C19" s="263">
        <f>C113</f>
        <v>1660481.46</v>
      </c>
      <c r="D19" s="263">
        <f>D113</f>
        <v>0</v>
      </c>
      <c r="E19" s="263">
        <f>E113</f>
        <v>0</v>
      </c>
      <c r="F19" s="263">
        <v>0</v>
      </c>
      <c r="G19" s="263">
        <f>C19+D19+E19</f>
        <v>1660481.46</v>
      </c>
    </row>
    <row r="20" spans="1:7" ht="12.75">
      <c r="A20" s="257"/>
      <c r="B20" s="258"/>
      <c r="C20" s="258"/>
      <c r="D20" s="258"/>
      <c r="E20" s="258"/>
      <c r="F20" s="258"/>
      <c r="G20" s="258"/>
    </row>
    <row r="21" spans="1:7" ht="12.75">
      <c r="A21" s="257">
        <v>7</v>
      </c>
      <c r="B21" s="258" t="s">
        <v>325</v>
      </c>
      <c r="C21" s="263">
        <f>C125</f>
        <v>0</v>
      </c>
      <c r="D21" s="263">
        <f>D125</f>
        <v>0</v>
      </c>
      <c r="E21" s="263">
        <f>E125</f>
        <v>30000000</v>
      </c>
      <c r="F21" s="263">
        <v>0</v>
      </c>
      <c r="G21" s="263">
        <f>C21+D21+E21</f>
        <v>30000000</v>
      </c>
    </row>
    <row r="22" spans="1:7" ht="12.75">
      <c r="A22" s="257"/>
      <c r="B22" s="258"/>
      <c r="C22" s="258"/>
      <c r="D22" s="258"/>
      <c r="E22" s="258"/>
      <c r="F22" s="258"/>
      <c r="G22" s="258"/>
    </row>
    <row r="23" spans="1:7" ht="12.75">
      <c r="A23" s="257">
        <v>8</v>
      </c>
      <c r="B23" s="258" t="s">
        <v>326</v>
      </c>
      <c r="C23" s="263">
        <v>0</v>
      </c>
      <c r="D23" s="263">
        <v>0</v>
      </c>
      <c r="E23" s="263">
        <v>0</v>
      </c>
      <c r="F23" s="263">
        <v>0</v>
      </c>
      <c r="G23" s="263">
        <f>C23+D23+E23</f>
        <v>0</v>
      </c>
    </row>
    <row r="24" spans="1:7" ht="12.75">
      <c r="A24" s="257"/>
      <c r="B24" s="258"/>
      <c r="C24" s="258"/>
      <c r="D24" s="258"/>
      <c r="E24" s="258"/>
      <c r="F24" s="258"/>
      <c r="G24" s="258"/>
    </row>
    <row r="25" spans="1:7" ht="13.5" thickBot="1">
      <c r="A25" s="264">
        <v>9</v>
      </c>
      <c r="B25" s="265" t="s">
        <v>198</v>
      </c>
      <c r="C25" s="266">
        <f>C132</f>
        <v>0</v>
      </c>
      <c r="D25" s="266">
        <f>D132</f>
        <v>0</v>
      </c>
      <c r="E25" s="266" t="e">
        <f>E132</f>
        <v>#REF!</v>
      </c>
      <c r="F25" s="266">
        <v>0</v>
      </c>
      <c r="G25" s="266" t="e">
        <f>C25+D25+E25</f>
        <v>#REF!</v>
      </c>
    </row>
    <row r="53" spans="1:7" ht="15.75">
      <c r="A53" s="407" t="s">
        <v>587</v>
      </c>
      <c r="B53" s="407"/>
      <c r="C53" s="407"/>
      <c r="D53" s="407"/>
      <c r="E53" s="407"/>
      <c r="F53" s="407"/>
      <c r="G53" s="407"/>
    </row>
    <row r="54" spans="1:7" ht="15.75">
      <c r="A54" s="407" t="s">
        <v>327</v>
      </c>
      <c r="B54" s="407"/>
      <c r="C54" s="407"/>
      <c r="D54" s="407"/>
      <c r="E54" s="407"/>
      <c r="F54" s="407"/>
      <c r="G54" s="407"/>
    </row>
    <row r="55" spans="1:7" ht="15.75">
      <c r="A55" s="407" t="s">
        <v>316</v>
      </c>
      <c r="B55" s="407"/>
      <c r="C55" s="407"/>
      <c r="D55" s="407"/>
      <c r="E55" s="407"/>
      <c r="F55" s="407"/>
      <c r="G55" s="407"/>
    </row>
    <row r="56" ht="13.5" thickBot="1"/>
    <row r="57" spans="3:7" ht="12.75">
      <c r="C57" s="267" t="s">
        <v>317</v>
      </c>
      <c r="D57" s="267" t="s">
        <v>328</v>
      </c>
      <c r="E57" s="267" t="s">
        <v>319</v>
      </c>
      <c r="F57" s="267" t="s">
        <v>390</v>
      </c>
      <c r="G57" s="267" t="s">
        <v>26</v>
      </c>
    </row>
    <row r="58" spans="3:7" ht="13.5" thickBot="1">
      <c r="C58" s="268" t="s">
        <v>237</v>
      </c>
      <c r="D58" s="268" t="s">
        <v>320</v>
      </c>
      <c r="E58" s="268" t="s">
        <v>321</v>
      </c>
      <c r="F58" s="268" t="s">
        <v>389</v>
      </c>
      <c r="G58" s="258"/>
    </row>
    <row r="59" spans="1:7" ht="13.5" thickBot="1">
      <c r="A59" s="70"/>
      <c r="B59" s="343" t="s">
        <v>329</v>
      </c>
      <c r="C59" s="344">
        <f>+C60+C73+C81+C97+C113+C125+C132</f>
        <v>1660481.46</v>
      </c>
      <c r="D59" s="344" t="e">
        <f>+D73+D81+D97+D113+D125+D132</f>
        <v>#REF!</v>
      </c>
      <c r="E59" s="344" t="e">
        <f>+E73+E81+E97+E113+E125+E132</f>
        <v>#REF!</v>
      </c>
      <c r="F59" s="344">
        <f>+F73+F81+F97+F113+F125+F132</f>
        <v>138150766.3</v>
      </c>
      <c r="G59" s="344" t="e">
        <f>+G60+G73+G81+G97+G113+G125+G132</f>
        <v>#REF!</v>
      </c>
    </row>
    <row r="60" spans="1:7" ht="13.5" thickBot="1">
      <c r="A60" s="294">
        <v>0</v>
      </c>
      <c r="B60" s="295" t="s">
        <v>323</v>
      </c>
      <c r="C60" s="296">
        <f>C61+C63+C66+C69</f>
        <v>0</v>
      </c>
      <c r="D60" s="296">
        <v>0</v>
      </c>
      <c r="E60" s="296">
        <v>0</v>
      </c>
      <c r="F60" s="296">
        <v>0</v>
      </c>
      <c r="G60" s="310">
        <f>G61+G63+G66+G69</f>
        <v>0</v>
      </c>
    </row>
    <row r="61" spans="1:7" ht="14.25" thickBot="1" thickTop="1">
      <c r="A61" s="280">
        <v>1.01</v>
      </c>
      <c r="B61" s="281" t="s">
        <v>472</v>
      </c>
      <c r="C61" s="282">
        <f>C62</f>
        <v>0</v>
      </c>
      <c r="D61" s="282">
        <v>0</v>
      </c>
      <c r="E61" s="282">
        <v>0</v>
      </c>
      <c r="F61" s="345">
        <v>0</v>
      </c>
      <c r="G61" s="283">
        <f>G62</f>
        <v>0</v>
      </c>
    </row>
    <row r="62" spans="1:7" ht="12.75">
      <c r="A62" s="346" t="s">
        <v>330</v>
      </c>
      <c r="B62" s="219" t="s">
        <v>535</v>
      </c>
      <c r="C62" s="277">
        <v>0</v>
      </c>
      <c r="D62" s="277">
        <v>0</v>
      </c>
      <c r="E62" s="277">
        <v>0</v>
      </c>
      <c r="F62" s="306">
        <v>0</v>
      </c>
      <c r="G62" s="278">
        <f>SUM(C62:F62)</f>
        <v>0</v>
      </c>
    </row>
    <row r="63" spans="1:7" ht="13.5" thickBot="1">
      <c r="A63" s="273">
        <v>1.03</v>
      </c>
      <c r="B63" s="80" t="s">
        <v>473</v>
      </c>
      <c r="C63" s="274">
        <f>SUM(C64:C65)</f>
        <v>0</v>
      </c>
      <c r="D63" s="274">
        <v>0</v>
      </c>
      <c r="E63" s="274">
        <v>0</v>
      </c>
      <c r="F63" s="347">
        <v>0</v>
      </c>
      <c r="G63" s="275">
        <f>SUM(G64:G65)</f>
        <v>0</v>
      </c>
    </row>
    <row r="64" spans="1:7" ht="12.75">
      <c r="A64" s="291" t="s">
        <v>331</v>
      </c>
      <c r="B64" s="219" t="s">
        <v>536</v>
      </c>
      <c r="C64" s="277">
        <v>0</v>
      </c>
      <c r="D64" s="277">
        <v>0</v>
      </c>
      <c r="E64" s="277">
        <v>0</v>
      </c>
      <c r="F64" s="306">
        <v>0</v>
      </c>
      <c r="G64" s="278">
        <f>SUM(C64:F64)</f>
        <v>0</v>
      </c>
    </row>
    <row r="65" spans="1:7" ht="12.75">
      <c r="A65" s="291" t="s">
        <v>332</v>
      </c>
      <c r="B65" s="219" t="s">
        <v>474</v>
      </c>
      <c r="C65" s="277">
        <v>0</v>
      </c>
      <c r="D65" s="277">
        <v>0</v>
      </c>
      <c r="E65" s="277">
        <v>0</v>
      </c>
      <c r="F65" s="306">
        <v>0</v>
      </c>
      <c r="G65" s="278">
        <f>SUM(C65:F65)</f>
        <v>0</v>
      </c>
    </row>
    <row r="66" spans="1:7" ht="13.5" thickBot="1">
      <c r="A66" s="273">
        <v>1.04</v>
      </c>
      <c r="B66" s="80" t="s">
        <v>537</v>
      </c>
      <c r="C66" s="274">
        <f>SUM(C67:C68)</f>
        <v>0</v>
      </c>
      <c r="D66" s="274">
        <v>0</v>
      </c>
      <c r="E66" s="274">
        <v>0</v>
      </c>
      <c r="F66" s="347">
        <v>0</v>
      </c>
      <c r="G66" s="275">
        <f>SUM(G67:G68)</f>
        <v>0</v>
      </c>
    </row>
    <row r="67" spans="1:7" ht="12.75">
      <c r="A67" s="291" t="s">
        <v>333</v>
      </c>
      <c r="B67" s="219" t="s">
        <v>538</v>
      </c>
      <c r="C67" s="292">
        <v>0</v>
      </c>
      <c r="D67" s="292">
        <v>0</v>
      </c>
      <c r="E67" s="292">
        <v>0</v>
      </c>
      <c r="F67" s="308">
        <v>0</v>
      </c>
      <c r="G67" s="299">
        <f>SUM(C67:F67)</f>
        <v>0</v>
      </c>
    </row>
    <row r="68" spans="1:7" ht="12.75">
      <c r="A68" s="291" t="s">
        <v>334</v>
      </c>
      <c r="B68" s="219" t="s">
        <v>539</v>
      </c>
      <c r="C68" s="292">
        <v>0</v>
      </c>
      <c r="D68" s="292">
        <v>0</v>
      </c>
      <c r="E68" s="292">
        <v>0</v>
      </c>
      <c r="F68" s="308">
        <v>0</v>
      </c>
      <c r="G68" s="299">
        <f>SUM(C68:F68)</f>
        <v>0</v>
      </c>
    </row>
    <row r="69" spans="1:7" ht="13.5" thickBot="1">
      <c r="A69" s="273">
        <v>1.05</v>
      </c>
      <c r="B69" s="80" t="s">
        <v>540</v>
      </c>
      <c r="C69" s="274">
        <f>SUM(C70:C71)</f>
        <v>0</v>
      </c>
      <c r="D69" s="274">
        <v>0</v>
      </c>
      <c r="E69" s="274">
        <v>0</v>
      </c>
      <c r="F69" s="347">
        <v>0</v>
      </c>
      <c r="G69" s="275">
        <f>SUM(G70:G71)</f>
        <v>0</v>
      </c>
    </row>
    <row r="70" spans="1:7" ht="12.75">
      <c r="A70" s="291" t="s">
        <v>541</v>
      </c>
      <c r="B70" s="219" t="s">
        <v>542</v>
      </c>
      <c r="C70" s="292">
        <v>0</v>
      </c>
      <c r="D70" s="292">
        <v>0</v>
      </c>
      <c r="E70" s="292">
        <v>0</v>
      </c>
      <c r="F70" s="308">
        <v>0</v>
      </c>
      <c r="G70" s="299">
        <f>SUM(C70:F70)</f>
        <v>0</v>
      </c>
    </row>
    <row r="71" spans="1:7" ht="12.75">
      <c r="A71" s="291" t="s">
        <v>543</v>
      </c>
      <c r="B71" s="219" t="s">
        <v>544</v>
      </c>
      <c r="C71" s="292">
        <v>0</v>
      </c>
      <c r="D71" s="292">
        <v>0</v>
      </c>
      <c r="E71" s="292">
        <v>0</v>
      </c>
      <c r="F71" s="308">
        <v>0</v>
      </c>
      <c r="G71" s="299">
        <f>SUM(C71:F71)</f>
        <v>0</v>
      </c>
    </row>
    <row r="72" spans="1:7" ht="12.75">
      <c r="A72" s="291"/>
      <c r="B72" s="219"/>
      <c r="C72" s="292"/>
      <c r="D72" s="292"/>
      <c r="E72" s="292"/>
      <c r="F72" s="308"/>
      <c r="G72" s="299"/>
    </row>
    <row r="73" spans="1:7" ht="13.5" thickBot="1">
      <c r="A73" s="269">
        <v>1</v>
      </c>
      <c r="B73" s="270" t="s">
        <v>10</v>
      </c>
      <c r="C73" s="271">
        <v>0</v>
      </c>
      <c r="D73" s="271" t="e">
        <f>+D74+D76</f>
        <v>#REF!</v>
      </c>
      <c r="E73" s="271">
        <v>0</v>
      </c>
      <c r="F73" s="271">
        <f>+F74+F76</f>
        <v>0</v>
      </c>
      <c r="G73" s="309" t="e">
        <f>+G74+G76</f>
        <v>#REF!</v>
      </c>
    </row>
    <row r="74" spans="1:7" ht="14.25" thickBot="1" thickTop="1">
      <c r="A74" s="273">
        <v>1.04</v>
      </c>
      <c r="B74" s="80" t="s">
        <v>169</v>
      </c>
      <c r="C74" s="274">
        <f>SUM(C75:C75)</f>
        <v>0</v>
      </c>
      <c r="D74" s="274">
        <f>SUM(D75:D75)</f>
        <v>29381795.79</v>
      </c>
      <c r="E74" s="274">
        <f>SUM(E75:E75)</f>
        <v>0</v>
      </c>
      <c r="F74" s="274">
        <f>SUM(F75:F75)</f>
        <v>0</v>
      </c>
      <c r="G74" s="275">
        <f>SUM(G75:G75)</f>
        <v>29381795.79</v>
      </c>
    </row>
    <row r="75" spans="1:7" ht="12.75">
      <c r="A75" s="279" t="s">
        <v>335</v>
      </c>
      <c r="B75" s="54" t="s">
        <v>171</v>
      </c>
      <c r="C75" s="277">
        <v>0</v>
      </c>
      <c r="D75" s="277">
        <f>+'PROGRAMA 2'!C7</f>
        <v>29381795.79</v>
      </c>
      <c r="E75" s="277">
        <v>0</v>
      </c>
      <c r="F75" s="306">
        <v>0</v>
      </c>
      <c r="G75" s="278">
        <f>C75+D75+E75</f>
        <v>29381795.79</v>
      </c>
    </row>
    <row r="76" spans="1:7" ht="13.5" thickBot="1">
      <c r="A76" s="273">
        <v>1.08</v>
      </c>
      <c r="B76" s="80" t="s">
        <v>11</v>
      </c>
      <c r="C76" s="274">
        <f>SUM(C77:C79)</f>
        <v>0</v>
      </c>
      <c r="D76" s="274" t="e">
        <f>SUM(D77:D79)</f>
        <v>#REF!</v>
      </c>
      <c r="E76" s="274">
        <f>SUM(E77:E79)</f>
        <v>0</v>
      </c>
      <c r="F76" s="274">
        <f>SUM(F77:F79)</f>
        <v>0</v>
      </c>
      <c r="G76" s="275" t="e">
        <f>SUM(G77:G79)</f>
        <v>#REF!</v>
      </c>
    </row>
    <row r="77" spans="1:7" ht="12.75">
      <c r="A77" s="279" t="s">
        <v>336</v>
      </c>
      <c r="B77" s="54" t="s">
        <v>181</v>
      </c>
      <c r="C77" s="277">
        <v>0</v>
      </c>
      <c r="D77" s="277" t="e">
        <f>+'PROGRAMA 2'!#REF!</f>
        <v>#REF!</v>
      </c>
      <c r="E77" s="277">
        <v>0</v>
      </c>
      <c r="F77" s="306">
        <v>0</v>
      </c>
      <c r="G77" s="278" t="e">
        <f>C77+D77+E77</f>
        <v>#REF!</v>
      </c>
    </row>
    <row r="78" spans="1:7" ht="12.75">
      <c r="A78" s="279" t="s">
        <v>337</v>
      </c>
      <c r="B78" s="54" t="s">
        <v>338</v>
      </c>
      <c r="C78" s="277">
        <v>0</v>
      </c>
      <c r="D78" s="277">
        <f>+'PROGRAMA 2'!C13</f>
        <v>15951991.39</v>
      </c>
      <c r="E78" s="277">
        <v>0</v>
      </c>
      <c r="F78" s="306">
        <v>0</v>
      </c>
      <c r="G78" s="278">
        <f>C78+D78+E78</f>
        <v>15951991.39</v>
      </c>
    </row>
    <row r="79" spans="1:7" ht="12.75">
      <c r="A79" s="279" t="s">
        <v>339</v>
      </c>
      <c r="B79" s="54" t="s">
        <v>340</v>
      </c>
      <c r="C79" s="277">
        <v>0</v>
      </c>
      <c r="D79" s="277" t="e">
        <f>+'PROGRAMA 2'!#REF!</f>
        <v>#REF!</v>
      </c>
      <c r="E79" s="277">
        <v>0</v>
      </c>
      <c r="F79" s="306">
        <v>0</v>
      </c>
      <c r="G79" s="278" t="e">
        <f>C79+D79+E79</f>
        <v>#REF!</v>
      </c>
    </row>
    <row r="80" spans="1:7" ht="12.75">
      <c r="A80" s="349"/>
      <c r="B80" s="54"/>
      <c r="C80" s="277"/>
      <c r="D80" s="277"/>
      <c r="E80" s="277"/>
      <c r="F80" s="277"/>
      <c r="G80" s="278"/>
    </row>
    <row r="81" spans="1:7" ht="13.5" thickBot="1">
      <c r="A81" s="269">
        <v>2</v>
      </c>
      <c r="B81" s="270" t="s">
        <v>173</v>
      </c>
      <c r="C81" s="271">
        <f>+C86</f>
        <v>0</v>
      </c>
      <c r="D81" s="271" t="e">
        <f>+D82+D84+D86+D89+D91</f>
        <v>#REF!</v>
      </c>
      <c r="E81" s="271">
        <f>+E86</f>
        <v>0</v>
      </c>
      <c r="F81" s="271">
        <f>+F86</f>
        <v>0</v>
      </c>
      <c r="G81" s="309" t="e">
        <f>+G82+G84+G86+G89+G91</f>
        <v>#REF!</v>
      </c>
    </row>
    <row r="82" spans="1:7" ht="14.25" thickBot="1" thickTop="1">
      <c r="A82" s="280">
        <v>2.01</v>
      </c>
      <c r="B82" s="281" t="s">
        <v>478</v>
      </c>
      <c r="C82" s="282">
        <v>0</v>
      </c>
      <c r="D82" s="282" t="e">
        <f>D83</f>
        <v>#REF!</v>
      </c>
      <c r="E82" s="282">
        <v>0</v>
      </c>
      <c r="F82" s="282">
        <v>0</v>
      </c>
      <c r="G82" s="283" t="e">
        <f>G83</f>
        <v>#REF!</v>
      </c>
    </row>
    <row r="83" spans="1:7" ht="12.75">
      <c r="A83" s="291" t="s">
        <v>545</v>
      </c>
      <c r="B83" s="219" t="s">
        <v>479</v>
      </c>
      <c r="C83" s="292">
        <v>0</v>
      </c>
      <c r="D83" s="292" t="e">
        <f>+'PROGRAMA 2'!#REF!</f>
        <v>#REF!</v>
      </c>
      <c r="E83" s="292">
        <v>0</v>
      </c>
      <c r="F83" s="292">
        <v>0</v>
      </c>
      <c r="G83" s="299" t="e">
        <f>SUM(C83:F83)</f>
        <v>#REF!</v>
      </c>
    </row>
    <row r="84" spans="1:7" ht="13.5" thickBot="1">
      <c r="A84" s="273">
        <v>2.02</v>
      </c>
      <c r="B84" s="80" t="s">
        <v>546</v>
      </c>
      <c r="C84" s="274">
        <v>0</v>
      </c>
      <c r="D84" s="274" t="e">
        <f>D85</f>
        <v>#REF!</v>
      </c>
      <c r="E84" s="274">
        <v>0</v>
      </c>
      <c r="F84" s="274">
        <v>0</v>
      </c>
      <c r="G84" s="275" t="e">
        <f>G85</f>
        <v>#REF!</v>
      </c>
    </row>
    <row r="85" spans="1:7" ht="12.75">
      <c r="A85" s="291" t="s">
        <v>547</v>
      </c>
      <c r="B85" s="219" t="s">
        <v>491</v>
      </c>
      <c r="C85" s="292">
        <v>0</v>
      </c>
      <c r="D85" s="292" t="e">
        <f>+'PROGRAMA 2'!#REF!</f>
        <v>#REF!</v>
      </c>
      <c r="E85" s="292">
        <v>0</v>
      </c>
      <c r="F85" s="292">
        <v>0</v>
      </c>
      <c r="G85" s="299" t="e">
        <f>SUM(C85:F85)</f>
        <v>#REF!</v>
      </c>
    </row>
    <row r="86" spans="1:7" ht="13.5" thickBot="1">
      <c r="A86" s="273">
        <v>2.03</v>
      </c>
      <c r="B86" s="80" t="s">
        <v>341</v>
      </c>
      <c r="C86" s="274">
        <f>SUM(C87:C88)</f>
        <v>0</v>
      </c>
      <c r="D86" s="274" t="e">
        <f>SUM(D87:D88)</f>
        <v>#REF!</v>
      </c>
      <c r="E86" s="274">
        <f>SUM(E87:E87)</f>
        <v>0</v>
      </c>
      <c r="F86" s="274">
        <f>SUM(F87:F87)</f>
        <v>0</v>
      </c>
      <c r="G86" s="275" t="e">
        <f>SUM(G87:G88)</f>
        <v>#REF!</v>
      </c>
    </row>
    <row r="87" spans="1:7" ht="12.75">
      <c r="A87" s="279" t="s">
        <v>342</v>
      </c>
      <c r="B87" s="54" t="s">
        <v>343</v>
      </c>
      <c r="C87" s="277">
        <v>0</v>
      </c>
      <c r="D87" s="277" t="e">
        <f>+'PROGRAMA 2'!#REF!</f>
        <v>#REF!</v>
      </c>
      <c r="E87" s="277">
        <v>0</v>
      </c>
      <c r="F87" s="306">
        <v>0</v>
      </c>
      <c r="G87" s="278" t="e">
        <f>C87+D87+E87</f>
        <v>#REF!</v>
      </c>
    </row>
    <row r="88" spans="1:7" ht="12.75">
      <c r="A88" s="279" t="s">
        <v>344</v>
      </c>
      <c r="B88" s="54" t="s">
        <v>345</v>
      </c>
      <c r="C88" s="277">
        <v>0</v>
      </c>
      <c r="D88" s="277" t="e">
        <f>+'PROGRAMA 2'!#REF!</f>
        <v>#REF!</v>
      </c>
      <c r="E88" s="277">
        <v>0</v>
      </c>
      <c r="F88" s="306">
        <v>0</v>
      </c>
      <c r="G88" s="278" t="e">
        <f>C88+D88+E88</f>
        <v>#REF!</v>
      </c>
    </row>
    <row r="89" spans="1:7" ht="13.5" thickBot="1">
      <c r="A89" s="273">
        <v>2.04</v>
      </c>
      <c r="B89" s="80" t="s">
        <v>548</v>
      </c>
      <c r="C89" s="274">
        <v>0</v>
      </c>
      <c r="D89" s="274">
        <f>D90</f>
        <v>6000000</v>
      </c>
      <c r="E89" s="274">
        <v>0</v>
      </c>
      <c r="F89" s="347">
        <v>0</v>
      </c>
      <c r="G89" s="275">
        <f>G90</f>
        <v>6000000</v>
      </c>
    </row>
    <row r="90" spans="1:7" ht="12.75">
      <c r="A90" s="291" t="s">
        <v>549</v>
      </c>
      <c r="B90" s="219" t="s">
        <v>466</v>
      </c>
      <c r="C90" s="277">
        <v>0</v>
      </c>
      <c r="D90" s="277">
        <f>+'PROGRAMA 2'!C20</f>
        <v>6000000</v>
      </c>
      <c r="E90" s="277">
        <v>0</v>
      </c>
      <c r="F90" s="306">
        <v>0</v>
      </c>
      <c r="G90" s="278">
        <f>SUM(C90:F90)</f>
        <v>6000000</v>
      </c>
    </row>
    <row r="91" spans="1:7" ht="13.5" thickBot="1">
      <c r="A91" s="273">
        <v>2.99</v>
      </c>
      <c r="B91" s="80" t="s">
        <v>550</v>
      </c>
      <c r="C91" s="274">
        <v>0</v>
      </c>
      <c r="D91" s="274" t="e">
        <f>SUM(D92:D95)</f>
        <v>#REF!</v>
      </c>
      <c r="E91" s="274">
        <v>0</v>
      </c>
      <c r="F91" s="347">
        <v>0</v>
      </c>
      <c r="G91" s="275" t="e">
        <f>SUM(G92:G95)</f>
        <v>#REF!</v>
      </c>
    </row>
    <row r="92" spans="1:7" ht="12.75">
      <c r="A92" s="291" t="s">
        <v>551</v>
      </c>
      <c r="B92" s="219" t="s">
        <v>552</v>
      </c>
      <c r="C92" s="277">
        <v>0</v>
      </c>
      <c r="D92" s="277" t="e">
        <f>+'PROGRAMA 2'!#REF!</f>
        <v>#REF!</v>
      </c>
      <c r="E92" s="277">
        <v>0</v>
      </c>
      <c r="F92" s="306">
        <v>0</v>
      </c>
      <c r="G92" s="278" t="e">
        <f>SUM(C92:F92)</f>
        <v>#REF!</v>
      </c>
    </row>
    <row r="93" spans="1:7" ht="12.75">
      <c r="A93" s="291" t="s">
        <v>553</v>
      </c>
      <c r="B93" s="219" t="s">
        <v>554</v>
      </c>
      <c r="C93" s="277">
        <v>0</v>
      </c>
      <c r="D93" s="277" t="e">
        <f>+'PROGRAMA 2'!#REF!</f>
        <v>#REF!</v>
      </c>
      <c r="E93" s="277">
        <v>0</v>
      </c>
      <c r="F93" s="306">
        <v>0</v>
      </c>
      <c r="G93" s="278" t="e">
        <f>SUM(C93:F93)</f>
        <v>#REF!</v>
      </c>
    </row>
    <row r="94" spans="1:7" ht="12.75">
      <c r="A94" s="291" t="s">
        <v>555</v>
      </c>
      <c r="B94" s="219" t="s">
        <v>492</v>
      </c>
      <c r="C94" s="277">
        <v>0</v>
      </c>
      <c r="D94" s="277" t="e">
        <f>+'PROGRAMA 2'!#REF!</f>
        <v>#REF!</v>
      </c>
      <c r="E94" s="277">
        <v>0</v>
      </c>
      <c r="F94" s="306">
        <v>0</v>
      </c>
      <c r="G94" s="278" t="e">
        <f>SUM(C94:F94)</f>
        <v>#REF!</v>
      </c>
    </row>
    <row r="95" spans="1:7" ht="12.75">
      <c r="A95" s="291" t="s">
        <v>556</v>
      </c>
      <c r="B95" s="219" t="s">
        <v>448</v>
      </c>
      <c r="C95" s="277">
        <v>0</v>
      </c>
      <c r="D95" s="277">
        <v>0</v>
      </c>
      <c r="E95" s="277">
        <v>0</v>
      </c>
      <c r="F95" s="306">
        <v>0</v>
      </c>
      <c r="G95" s="278">
        <f>SUM(C95:F95)</f>
        <v>0</v>
      </c>
    </row>
    <row r="96" spans="1:7" ht="12.75">
      <c r="A96" s="279"/>
      <c r="B96" s="54"/>
      <c r="C96" s="277"/>
      <c r="D96" s="277"/>
      <c r="E96" s="277"/>
      <c r="F96" s="306"/>
      <c r="G96" s="278"/>
    </row>
    <row r="97" spans="1:7" ht="13.5" thickBot="1">
      <c r="A97" s="269">
        <v>5</v>
      </c>
      <c r="B97" s="270" t="s">
        <v>12</v>
      </c>
      <c r="C97" s="271">
        <f>C98+C105+C110</f>
        <v>0</v>
      </c>
      <c r="D97" s="271" t="e">
        <f>D98+D105+D110</f>
        <v>#REF!</v>
      </c>
      <c r="E97" s="271">
        <f>E98+E105+E110</f>
        <v>343318491.11</v>
      </c>
      <c r="F97" s="271">
        <f>F98+F105+F110</f>
        <v>138150766.3</v>
      </c>
      <c r="G97" s="272" t="e">
        <f>G98+G105+G110</f>
        <v>#REF!</v>
      </c>
    </row>
    <row r="98" spans="1:7" ht="14.25" thickBot="1" thickTop="1">
      <c r="A98" s="280">
        <v>5.01</v>
      </c>
      <c r="B98" s="281" t="s">
        <v>59</v>
      </c>
      <c r="C98" s="282">
        <f>SUM(C99:C103)</f>
        <v>0</v>
      </c>
      <c r="D98" s="282" t="e">
        <f>SUM(D99:D103)</f>
        <v>#REF!</v>
      </c>
      <c r="E98" s="282">
        <f>SUM(E99:E103)</f>
        <v>21695514.36</v>
      </c>
      <c r="F98" s="282">
        <f>SUM(F99:F103)</f>
        <v>5629940.25</v>
      </c>
      <c r="G98" s="283" t="e">
        <f>SUM(G99:G103)</f>
        <v>#REF!</v>
      </c>
    </row>
    <row r="99" spans="1:7" ht="12.75">
      <c r="A99" s="276" t="s">
        <v>346</v>
      </c>
      <c r="B99" s="54" t="s">
        <v>99</v>
      </c>
      <c r="C99" s="277">
        <v>0</v>
      </c>
      <c r="D99" s="277" t="e">
        <f>+'PROGRAMA 2'!#REF!</f>
        <v>#REF!</v>
      </c>
      <c r="E99" s="277">
        <v>0</v>
      </c>
      <c r="F99" s="306">
        <f>+'PROGRAMA 4'!C7</f>
        <v>1493177</v>
      </c>
      <c r="G99" s="278" t="e">
        <f>C99+D99+E99+F99</f>
        <v>#REF!</v>
      </c>
    </row>
    <row r="100" spans="1:7" ht="12.75">
      <c r="A100" s="346" t="s">
        <v>557</v>
      </c>
      <c r="B100" s="219" t="s">
        <v>449</v>
      </c>
      <c r="C100" s="277">
        <v>0</v>
      </c>
      <c r="D100" s="277">
        <v>0</v>
      </c>
      <c r="E100" s="277">
        <v>0</v>
      </c>
      <c r="F100" s="306">
        <v>0</v>
      </c>
      <c r="G100" s="278">
        <f>SUM(C100:F100)</f>
        <v>0</v>
      </c>
    </row>
    <row r="101" spans="1:7" ht="12.75">
      <c r="A101" s="276" t="s">
        <v>347</v>
      </c>
      <c r="B101" s="54" t="s">
        <v>348</v>
      </c>
      <c r="C101" s="277">
        <v>0</v>
      </c>
      <c r="D101" s="277">
        <v>0</v>
      </c>
      <c r="E101" s="277">
        <v>0</v>
      </c>
      <c r="F101" s="306">
        <v>0</v>
      </c>
      <c r="G101" s="278">
        <f>C101+D101+E101</f>
        <v>0</v>
      </c>
    </row>
    <row r="102" spans="1:7" ht="12.75">
      <c r="A102" s="276" t="s">
        <v>349</v>
      </c>
      <c r="B102" s="54" t="s">
        <v>196</v>
      </c>
      <c r="C102" s="277">
        <v>0</v>
      </c>
      <c r="D102" s="277">
        <v>0</v>
      </c>
      <c r="E102" s="277">
        <f>+'PROGRAMA 3'!C14</f>
        <v>1695514.36</v>
      </c>
      <c r="F102" s="306">
        <f>+'PROGRAMA 4'!C8</f>
        <v>4136763.25</v>
      </c>
      <c r="G102" s="278">
        <f>C102+D102+E102+F102</f>
        <v>5832277.61</v>
      </c>
    </row>
    <row r="103" spans="1:7" ht="13.5" thickBot="1">
      <c r="A103" s="298" t="s">
        <v>350</v>
      </c>
      <c r="B103" s="118" t="s">
        <v>351</v>
      </c>
      <c r="C103" s="285">
        <v>0</v>
      </c>
      <c r="D103" s="285">
        <f>+'PROGRAMA 2'!C28</f>
        <v>12629200</v>
      </c>
      <c r="E103" s="285">
        <f>+'PROGRAMA 3'!C15</f>
        <v>20000000</v>
      </c>
      <c r="F103" s="307">
        <v>0</v>
      </c>
      <c r="G103" s="286">
        <f>C103+D103+E103</f>
        <v>32629200</v>
      </c>
    </row>
    <row r="104" spans="1:7" ht="13.5" thickBot="1">
      <c r="A104" s="348"/>
      <c r="B104" s="125"/>
      <c r="C104" s="287"/>
      <c r="D104" s="287"/>
      <c r="E104" s="287"/>
      <c r="F104" s="287"/>
      <c r="G104" s="287"/>
    </row>
    <row r="105" spans="1:7" ht="13.5" thickBot="1">
      <c r="A105" s="288">
        <v>5.02</v>
      </c>
      <c r="B105" s="5" t="s">
        <v>352</v>
      </c>
      <c r="C105" s="289">
        <v>0</v>
      </c>
      <c r="D105" s="289" t="e">
        <f>SUM(D106:D109)</f>
        <v>#REF!</v>
      </c>
      <c r="E105" s="289">
        <f>SUM(E106:E109)</f>
        <v>321622976.75</v>
      </c>
      <c r="F105" s="289">
        <f>SUM(F106:F109)</f>
        <v>132520826.05</v>
      </c>
      <c r="G105" s="290" t="e">
        <f>SUM(G106:G109)</f>
        <v>#REF!</v>
      </c>
    </row>
    <row r="106" spans="1:7" ht="12.75">
      <c r="A106" s="279" t="s">
        <v>353</v>
      </c>
      <c r="B106" s="54" t="s">
        <v>208</v>
      </c>
      <c r="C106" s="277">
        <v>0</v>
      </c>
      <c r="D106" s="277">
        <v>0</v>
      </c>
      <c r="E106" s="277">
        <f>+'PROGRAMA 3'!C18</f>
        <v>195000000</v>
      </c>
      <c r="F106" s="306">
        <f>+'PROGRAMA 4'!C11</f>
        <v>60000000</v>
      </c>
      <c r="G106" s="278">
        <f>C106+D106+E106+F106</f>
        <v>255000000</v>
      </c>
    </row>
    <row r="107" spans="1:7" ht="12.75">
      <c r="A107" s="279" t="s">
        <v>354</v>
      </c>
      <c r="B107" s="54" t="s">
        <v>56</v>
      </c>
      <c r="C107" s="277">
        <v>0</v>
      </c>
      <c r="D107" s="277">
        <v>0</v>
      </c>
      <c r="E107" s="277">
        <f>+'PROGRAMA 3'!C19</f>
        <v>124360490.38</v>
      </c>
      <c r="F107" s="306">
        <f>+'PROGRAMA 4'!C12</f>
        <v>9450052.67</v>
      </c>
      <c r="G107" s="278">
        <f>C107+D107+E107+F107</f>
        <v>133810543.05</v>
      </c>
    </row>
    <row r="108" spans="1:7" ht="12.75">
      <c r="A108" s="279" t="s">
        <v>355</v>
      </c>
      <c r="B108" s="54" t="s">
        <v>58</v>
      </c>
      <c r="C108" s="277">
        <v>0</v>
      </c>
      <c r="D108" s="277">
        <f>+'PROGRAMA 2'!C31</f>
        <v>95000000</v>
      </c>
      <c r="E108" s="277">
        <f>+'PROGRAMA 3'!C20</f>
        <v>2262486.37</v>
      </c>
      <c r="F108" s="306">
        <f>+'PROGRAMA 4'!C13</f>
        <v>70773.38</v>
      </c>
      <c r="G108" s="278">
        <f>C108+D108+E108+F108</f>
        <v>97333259.75</v>
      </c>
    </row>
    <row r="109" spans="1:7" ht="12.75">
      <c r="A109" s="279" t="s">
        <v>356</v>
      </c>
      <c r="B109" s="54" t="s">
        <v>53</v>
      </c>
      <c r="C109" s="277">
        <v>0</v>
      </c>
      <c r="D109" s="277" t="e">
        <f>+'PROGRAMA 2'!#REF!</f>
        <v>#REF!</v>
      </c>
      <c r="E109" s="277">
        <v>0</v>
      </c>
      <c r="F109" s="306">
        <f>+'PROGRAMA 4'!C14</f>
        <v>63000000</v>
      </c>
      <c r="G109" s="278" t="e">
        <f>C109+D109+E109+F109</f>
        <v>#REF!</v>
      </c>
    </row>
    <row r="110" spans="1:7" ht="13.5" thickBot="1">
      <c r="A110" s="273">
        <v>5.99</v>
      </c>
      <c r="B110" s="80" t="s">
        <v>357</v>
      </c>
      <c r="C110" s="274">
        <v>0</v>
      </c>
      <c r="D110" s="274">
        <f>D111</f>
        <v>0</v>
      </c>
      <c r="E110" s="274">
        <f>E111</f>
        <v>0</v>
      </c>
      <c r="F110" s="274">
        <f>F111</f>
        <v>0</v>
      </c>
      <c r="G110" s="275">
        <f>G111</f>
        <v>0</v>
      </c>
    </row>
    <row r="111" spans="1:7" ht="12.75">
      <c r="A111" s="279" t="s">
        <v>358</v>
      </c>
      <c r="B111" s="54" t="s">
        <v>359</v>
      </c>
      <c r="C111" s="277">
        <v>0</v>
      </c>
      <c r="D111" s="277">
        <v>0</v>
      </c>
      <c r="E111" s="277">
        <v>0</v>
      </c>
      <c r="F111" s="306">
        <v>0</v>
      </c>
      <c r="G111" s="278">
        <f>SUM(C111:F111)</f>
        <v>0</v>
      </c>
    </row>
    <row r="112" spans="1:7" ht="13.5" thickBot="1">
      <c r="A112" s="284"/>
      <c r="B112" s="118"/>
      <c r="C112" s="285"/>
      <c r="D112" s="285"/>
      <c r="E112" s="285"/>
      <c r="F112" s="307"/>
      <c r="G112" s="286"/>
    </row>
    <row r="113" spans="1:7" ht="13.5" thickBot="1">
      <c r="A113" s="294">
        <v>6</v>
      </c>
      <c r="B113" s="295" t="s">
        <v>128</v>
      </c>
      <c r="C113" s="296">
        <f>C114+C120</f>
        <v>1660481.46</v>
      </c>
      <c r="D113" s="296">
        <f>D114+D120+D122</f>
        <v>0</v>
      </c>
      <c r="E113" s="296">
        <f>E114+E120</f>
        <v>0</v>
      </c>
      <c r="F113" s="296">
        <f>F114+F120</f>
        <v>0</v>
      </c>
      <c r="G113" s="297">
        <f>G114+G120+G122</f>
        <v>1660481.46</v>
      </c>
    </row>
    <row r="114" spans="1:7" ht="14.25" thickBot="1" thickTop="1">
      <c r="A114" s="280">
        <v>6.01</v>
      </c>
      <c r="B114" s="281" t="s">
        <v>360</v>
      </c>
      <c r="C114" s="282">
        <f>SUM(C115:C119)</f>
        <v>1660481.46</v>
      </c>
      <c r="D114" s="282">
        <f>SUM(D115:D118)</f>
        <v>0</v>
      </c>
      <c r="E114" s="282">
        <f>SUM(E115:E118)</f>
        <v>0</v>
      </c>
      <c r="F114" s="282">
        <f>SUM(F115:F118)</f>
        <v>0</v>
      </c>
      <c r="G114" s="283">
        <f>SUM(G115:G119)</f>
        <v>1660481.46</v>
      </c>
    </row>
    <row r="115" spans="1:7" ht="12.75">
      <c r="A115" s="279" t="s">
        <v>361</v>
      </c>
      <c r="B115" s="54" t="s">
        <v>362</v>
      </c>
      <c r="C115" s="277">
        <f>+'PROGRAMA 1'!C71</f>
        <v>59250.18</v>
      </c>
      <c r="D115" s="277">
        <v>0</v>
      </c>
      <c r="E115" s="277">
        <v>0</v>
      </c>
      <c r="F115" s="306">
        <v>0</v>
      </c>
      <c r="G115" s="278">
        <f>C115+D115+E115</f>
        <v>59250.18</v>
      </c>
    </row>
    <row r="116" spans="1:7" ht="12.75">
      <c r="A116" s="276" t="s">
        <v>363</v>
      </c>
      <c r="B116" s="54" t="s">
        <v>364</v>
      </c>
      <c r="C116" s="277">
        <f>+'PROGRAMA 1'!C74</f>
        <v>1008729.37</v>
      </c>
      <c r="D116" s="277">
        <v>0</v>
      </c>
      <c r="E116" s="277">
        <v>0</v>
      </c>
      <c r="F116" s="306">
        <v>0</v>
      </c>
      <c r="G116" s="278">
        <f>C116+D116+E116</f>
        <v>1008729.37</v>
      </c>
    </row>
    <row r="117" spans="1:7" ht="12.75">
      <c r="A117" s="279" t="s">
        <v>365</v>
      </c>
      <c r="B117" s="54" t="s">
        <v>366</v>
      </c>
      <c r="C117" s="277">
        <f>+'PROGRAMA 1'!C79</f>
        <v>592501.91</v>
      </c>
      <c r="D117" s="277">
        <v>0</v>
      </c>
      <c r="E117" s="277">
        <v>0</v>
      </c>
      <c r="F117" s="306">
        <v>0</v>
      </c>
      <c r="G117" s="278">
        <f>C117+D117+E117</f>
        <v>592501.91</v>
      </c>
    </row>
    <row r="118" spans="1:7" ht="12.75">
      <c r="A118" s="279" t="s">
        <v>367</v>
      </c>
      <c r="B118" s="54" t="s">
        <v>368</v>
      </c>
      <c r="C118" s="277">
        <v>0</v>
      </c>
      <c r="D118" s="277">
        <v>0</v>
      </c>
      <c r="E118" s="277">
        <v>0</v>
      </c>
      <c r="F118" s="306">
        <v>0</v>
      </c>
      <c r="G118" s="278">
        <f>C118+D118+E118</f>
        <v>0</v>
      </c>
    </row>
    <row r="119" spans="1:7" ht="12.75">
      <c r="A119" s="279" t="s">
        <v>369</v>
      </c>
      <c r="B119" s="54" t="s">
        <v>370</v>
      </c>
      <c r="C119" s="277">
        <v>0</v>
      </c>
      <c r="D119" s="277">
        <v>0</v>
      </c>
      <c r="E119" s="277">
        <v>0</v>
      </c>
      <c r="F119" s="306">
        <v>0</v>
      </c>
      <c r="G119" s="278">
        <f>C119+D119+E119</f>
        <v>0</v>
      </c>
    </row>
    <row r="120" spans="1:7" ht="13.5" thickBot="1">
      <c r="A120" s="273">
        <v>6.02</v>
      </c>
      <c r="B120" s="80" t="s">
        <v>371</v>
      </c>
      <c r="C120" s="274">
        <v>0</v>
      </c>
      <c r="D120" s="274">
        <f>D121</f>
        <v>0</v>
      </c>
      <c r="E120" s="274">
        <f>E121</f>
        <v>0</v>
      </c>
      <c r="F120" s="274">
        <f>F121</f>
        <v>0</v>
      </c>
      <c r="G120" s="275">
        <f>G121</f>
        <v>0</v>
      </c>
    </row>
    <row r="121" spans="1:7" ht="12.75">
      <c r="A121" s="279" t="s">
        <v>372</v>
      </c>
      <c r="B121" s="54" t="s">
        <v>373</v>
      </c>
      <c r="C121" s="277">
        <v>0</v>
      </c>
      <c r="D121" s="277">
        <v>0</v>
      </c>
      <c r="E121" s="277">
        <v>0</v>
      </c>
      <c r="F121" s="306">
        <v>0</v>
      </c>
      <c r="G121" s="278">
        <f>C121+D121+E121</f>
        <v>0</v>
      </c>
    </row>
    <row r="122" spans="1:7" ht="13.5" thickBot="1">
      <c r="A122" s="273">
        <v>6.03</v>
      </c>
      <c r="B122" s="80" t="s">
        <v>374</v>
      </c>
      <c r="C122" s="274">
        <f>C123</f>
        <v>0</v>
      </c>
      <c r="D122" s="274">
        <f>D123</f>
        <v>0</v>
      </c>
      <c r="E122" s="274">
        <f>E123</f>
        <v>0</v>
      </c>
      <c r="F122" s="274">
        <f>F123</f>
        <v>0</v>
      </c>
      <c r="G122" s="275">
        <f>G123</f>
        <v>0</v>
      </c>
    </row>
    <row r="123" spans="1:7" ht="12.75">
      <c r="A123" s="291" t="s">
        <v>375</v>
      </c>
      <c r="B123" s="219" t="s">
        <v>376</v>
      </c>
      <c r="C123" s="277">
        <v>0</v>
      </c>
      <c r="D123" s="277">
        <v>0</v>
      </c>
      <c r="E123" s="277">
        <v>0</v>
      </c>
      <c r="F123" s="306">
        <v>0</v>
      </c>
      <c r="G123" s="278">
        <f>C123+D123+E123</f>
        <v>0</v>
      </c>
    </row>
    <row r="124" spans="1:7" ht="12.75">
      <c r="A124" s="279"/>
      <c r="B124" s="54"/>
      <c r="C124" s="277"/>
      <c r="D124" s="277"/>
      <c r="E124" s="277"/>
      <c r="F124" s="306"/>
      <c r="G124" s="278"/>
    </row>
    <row r="125" spans="1:7" ht="13.5" thickBot="1">
      <c r="A125" s="269">
        <v>7</v>
      </c>
      <c r="B125" s="270" t="s">
        <v>377</v>
      </c>
      <c r="C125" s="271">
        <f>C129</f>
        <v>0</v>
      </c>
      <c r="D125" s="271">
        <f>D129</f>
        <v>0</v>
      </c>
      <c r="E125" s="271">
        <f>E129+E126</f>
        <v>30000000</v>
      </c>
      <c r="F125" s="271">
        <f>F129+F126</f>
        <v>0</v>
      </c>
      <c r="G125" s="272">
        <f>G129+G126</f>
        <v>30000000</v>
      </c>
    </row>
    <row r="126" spans="1:7" s="125" customFormat="1" ht="14.25" thickBot="1" thickTop="1">
      <c r="A126" s="273" t="s">
        <v>378</v>
      </c>
      <c r="B126" s="80" t="s">
        <v>379</v>
      </c>
      <c r="C126" s="274">
        <f>C127</f>
        <v>0</v>
      </c>
      <c r="D126" s="274">
        <f>D127</f>
        <v>0</v>
      </c>
      <c r="E126" s="274">
        <f>E127</f>
        <v>0</v>
      </c>
      <c r="F126" s="274">
        <f>F127</f>
        <v>0</v>
      </c>
      <c r="G126" s="275">
        <f>G127</f>
        <v>0</v>
      </c>
    </row>
    <row r="127" spans="1:7" ht="12.75">
      <c r="A127" s="291" t="s">
        <v>380</v>
      </c>
      <c r="B127" s="219" t="s">
        <v>381</v>
      </c>
      <c r="C127" s="292">
        <v>0</v>
      </c>
      <c r="D127" s="292">
        <v>0</v>
      </c>
      <c r="E127" s="292">
        <v>0</v>
      </c>
      <c r="F127" s="308">
        <v>0</v>
      </c>
      <c r="G127" s="299">
        <f>C127+D127+E127</f>
        <v>0</v>
      </c>
    </row>
    <row r="128" spans="1:7" ht="12.75">
      <c r="A128" s="300" t="s">
        <v>382</v>
      </c>
      <c r="B128" s="147" t="s">
        <v>383</v>
      </c>
      <c r="C128" s="301"/>
      <c r="D128" s="301"/>
      <c r="E128" s="301"/>
      <c r="F128" s="301"/>
      <c r="G128" s="293"/>
    </row>
    <row r="129" spans="1:7" ht="13.5" thickBot="1">
      <c r="A129" s="273"/>
      <c r="B129" s="80" t="s">
        <v>384</v>
      </c>
      <c r="C129" s="274">
        <v>0</v>
      </c>
      <c r="D129" s="274">
        <v>0</v>
      </c>
      <c r="E129" s="274">
        <f>E130</f>
        <v>30000000</v>
      </c>
      <c r="F129" s="274">
        <f>F130</f>
        <v>0</v>
      </c>
      <c r="G129" s="275">
        <f>G130</f>
        <v>30000000</v>
      </c>
    </row>
    <row r="130" spans="1:7" ht="12.75">
      <c r="A130" s="279" t="s">
        <v>385</v>
      </c>
      <c r="B130" s="54" t="s">
        <v>386</v>
      </c>
      <c r="C130" s="277">
        <v>0</v>
      </c>
      <c r="D130" s="277">
        <v>0</v>
      </c>
      <c r="E130" s="277">
        <f>+'PROGRAMA 3'!C24</f>
        <v>30000000</v>
      </c>
      <c r="F130" s="306">
        <v>0</v>
      </c>
      <c r="G130" s="278">
        <f>C130+D130+E130</f>
        <v>30000000</v>
      </c>
    </row>
    <row r="131" spans="1:7" ht="12.75">
      <c r="A131" s="279"/>
      <c r="B131" s="54"/>
      <c r="C131" s="277"/>
      <c r="D131" s="277"/>
      <c r="E131" s="277"/>
      <c r="F131" s="306"/>
      <c r="G131" s="278"/>
    </row>
    <row r="132" spans="1:7" ht="13.5" thickBot="1">
      <c r="A132" s="302"/>
      <c r="B132" s="270" t="s">
        <v>198</v>
      </c>
      <c r="C132" s="271">
        <f aca="true" t="shared" si="0" ref="C132:G133">C133</f>
        <v>0</v>
      </c>
      <c r="D132" s="271">
        <f t="shared" si="0"/>
        <v>0</v>
      </c>
      <c r="E132" s="271" t="e">
        <f t="shared" si="0"/>
        <v>#REF!</v>
      </c>
      <c r="F132" s="271">
        <f t="shared" si="0"/>
        <v>0</v>
      </c>
      <c r="G132" s="272" t="e">
        <f t="shared" si="0"/>
        <v>#REF!</v>
      </c>
    </row>
    <row r="133" spans="1:7" ht="14.25" thickBot="1" thickTop="1">
      <c r="A133" s="280">
        <v>9.02</v>
      </c>
      <c r="B133" s="281" t="s">
        <v>387</v>
      </c>
      <c r="C133" s="303">
        <f t="shared" si="0"/>
        <v>0</v>
      </c>
      <c r="D133" s="303">
        <f t="shared" si="0"/>
        <v>0</v>
      </c>
      <c r="E133" s="303" t="e">
        <f>E135</f>
        <v>#REF!</v>
      </c>
      <c r="F133" s="303">
        <f t="shared" si="0"/>
        <v>0</v>
      </c>
      <c r="G133" s="304" t="e">
        <f>G134+G135</f>
        <v>#REF!</v>
      </c>
    </row>
    <row r="134" spans="1:7" ht="12.75">
      <c r="A134" s="279" t="s">
        <v>428</v>
      </c>
      <c r="B134" s="54" t="s">
        <v>427</v>
      </c>
      <c r="C134" s="277">
        <v>0</v>
      </c>
      <c r="D134" s="277">
        <v>0</v>
      </c>
      <c r="E134" s="277">
        <v>0</v>
      </c>
      <c r="F134" s="306">
        <v>0</v>
      </c>
      <c r="G134" s="278">
        <f>C134+D134+E134</f>
        <v>0</v>
      </c>
    </row>
    <row r="135" spans="1:7" ht="13.5" thickBot="1">
      <c r="A135" s="284" t="s">
        <v>388</v>
      </c>
      <c r="B135" s="118" t="s">
        <v>391</v>
      </c>
      <c r="C135" s="118">
        <v>0</v>
      </c>
      <c r="D135" s="118">
        <v>0</v>
      </c>
      <c r="E135" s="285" t="e">
        <f>+'PROGRAMA 3'!#REF!</f>
        <v>#REF!</v>
      </c>
      <c r="F135" s="58">
        <v>0</v>
      </c>
      <c r="G135" s="325" t="e">
        <f>C135+D135+E135</f>
        <v>#REF!</v>
      </c>
    </row>
    <row r="136" ht="12.75">
      <c r="A136" s="305"/>
    </row>
    <row r="137" ht="12.75">
      <c r="A137" s="305"/>
    </row>
    <row r="138" ht="12.75">
      <c r="A138" s="305"/>
    </row>
    <row r="139" ht="12.75">
      <c r="A139" s="305"/>
    </row>
    <row r="140" ht="12.75">
      <c r="A140" s="305"/>
    </row>
    <row r="141" ht="12.75">
      <c r="A141" s="305"/>
    </row>
    <row r="142" ht="12.75">
      <c r="A142" s="305"/>
    </row>
    <row r="143" ht="12.75">
      <c r="A143" s="305"/>
    </row>
  </sheetData>
  <sheetProtection/>
  <mergeCells count="6">
    <mergeCell ref="A1:G1"/>
    <mergeCell ref="A2:G2"/>
    <mergeCell ref="A3:G3"/>
    <mergeCell ref="A53:G53"/>
    <mergeCell ref="A54:G54"/>
    <mergeCell ref="A55:G55"/>
  </mergeCells>
  <printOptions/>
  <pageMargins left="0" right="0" top="0" bottom="0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Flores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</dc:creator>
  <cp:keywords/>
  <dc:description/>
  <cp:lastModifiedBy>Allen</cp:lastModifiedBy>
  <cp:lastPrinted>2014-02-24T20:09:56Z</cp:lastPrinted>
  <dcterms:created xsi:type="dcterms:W3CDTF">2005-08-22T15:51:49Z</dcterms:created>
  <dcterms:modified xsi:type="dcterms:W3CDTF">2014-02-24T20:14:27Z</dcterms:modified>
  <cp:category/>
  <cp:version/>
  <cp:contentType/>
  <cp:contentStatus/>
</cp:coreProperties>
</file>