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1070"/>
  </bookViews>
  <sheets>
    <sheet name="Sheet1" sheetId="1" r:id="rId1"/>
    <sheet name="Sheet2" sheetId="2" r:id="rId2"/>
  </sheets>
  <definedNames>
    <definedName name="A_dist">Sheet1!$C$8</definedName>
    <definedName name="fps">Sheet1!$B$5</definedName>
    <definedName name="HL">Sheet1!$B$6</definedName>
    <definedName name="HW">Sheet1!$B$7</definedName>
    <definedName name="S_o_S">Sheet1!$B$4</definedName>
    <definedName name="Toff">Sheet1!$C$11</definedName>
  </definedNames>
  <calcPr calcId="145621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C21" i="1"/>
  <c r="C20" i="1"/>
  <c r="C19" i="1"/>
  <c r="C18" i="1"/>
  <c r="C17" i="1"/>
  <c r="C16" i="1"/>
  <c r="C15" i="1"/>
  <c r="D15" i="1" l="1"/>
  <c r="D21" i="1"/>
  <c r="D16" i="1"/>
  <c r="D20" i="1"/>
  <c r="D17" i="1"/>
  <c r="D18" i="1"/>
  <c r="D19" i="1"/>
</calcChain>
</file>

<file path=xl/sharedStrings.xml><?xml version="1.0" encoding="utf-8"?>
<sst xmlns="http://schemas.openxmlformats.org/spreadsheetml/2006/main" count="36" uniqueCount="33">
  <si>
    <t>Half-width</t>
  </si>
  <si>
    <t>Half-length</t>
  </si>
  <si>
    <t>Centre</t>
  </si>
  <si>
    <t>Near Corner</t>
  </si>
  <si>
    <t>Goal Area</t>
  </si>
  <si>
    <t>Far Corner</t>
  </si>
  <si>
    <t>Half Midpoint</t>
  </si>
  <si>
    <t>Near Mic</t>
  </si>
  <si>
    <t>Far Mic</t>
  </si>
  <si>
    <t>A</t>
  </si>
  <si>
    <t>Delays</t>
  </si>
  <si>
    <t>ms</t>
  </si>
  <si>
    <t>A-1</t>
  </si>
  <si>
    <t>A-2</t>
  </si>
  <si>
    <t>A-3</t>
  </si>
  <si>
    <t>A-4</t>
  </si>
  <si>
    <t>A-5</t>
  </si>
  <si>
    <t>A-6</t>
  </si>
  <si>
    <t>B</t>
  </si>
  <si>
    <t>A-7</t>
  </si>
  <si>
    <t>m/s</t>
  </si>
  <si>
    <t>Speed of Sound</t>
  </si>
  <si>
    <t>Frame rate</t>
  </si>
  <si>
    <t>fps</t>
  </si>
  <si>
    <t>frames</t>
  </si>
  <si>
    <t>m</t>
  </si>
  <si>
    <t>User-input fields in yellow</t>
  </si>
  <si>
    <t>Near Midpoint</t>
  </si>
  <si>
    <t>Far Midpoint</t>
  </si>
  <si>
    <t>Soccer field time delays</t>
  </si>
  <si>
    <t>SPL (dB)</t>
  </si>
  <si>
    <t>Rel to A-2 (Centre)</t>
  </si>
  <si>
    <t>Rel to A (Main Cam)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</si>
</sst>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28575</xdr:rowOff>
    </xdr:from>
    <xdr:to>
      <xdr:col>10</xdr:col>
      <xdr:colOff>438150</xdr:colOff>
      <xdr:row>10</xdr:row>
      <xdr:rowOff>175260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28575"/>
          <a:ext cx="2743200" cy="2194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5" sqref="B5"/>
    </sheetView>
  </sheetViews>
  <sheetFormatPr defaultRowHeight="15" x14ac:dyDescent="0.25"/>
  <cols>
    <col min="1" max="1" width="19.28515625" customWidth="1"/>
    <col min="2" max="2" width="4.85546875" customWidth="1"/>
    <col min="3" max="3" width="4.5703125" customWidth="1"/>
    <col min="4" max="4" width="6.5703125" customWidth="1"/>
    <col min="5" max="5" width="10.42578125" customWidth="1"/>
  </cols>
  <sheetData>
    <row r="1" spans="1:7" s="4" customFormat="1" ht="26.25" x14ac:dyDescent="0.4">
      <c r="A1" s="4" t="s">
        <v>29</v>
      </c>
    </row>
    <row r="2" spans="1:7" x14ac:dyDescent="0.25">
      <c r="A2" s="5" t="s">
        <v>26</v>
      </c>
    </row>
    <row r="4" spans="1:7" x14ac:dyDescent="0.25">
      <c r="A4" s="6" t="s">
        <v>21</v>
      </c>
      <c r="B4">
        <v>340</v>
      </c>
      <c r="C4" t="s">
        <v>20</v>
      </c>
    </row>
    <row r="5" spans="1:7" x14ac:dyDescent="0.25">
      <c r="A5" s="6" t="s">
        <v>22</v>
      </c>
      <c r="B5" s="3">
        <v>50</v>
      </c>
      <c r="C5" t="s">
        <v>23</v>
      </c>
    </row>
    <row r="6" spans="1:7" x14ac:dyDescent="0.25">
      <c r="A6" s="6" t="s">
        <v>1</v>
      </c>
      <c r="B6" s="3">
        <v>52.5</v>
      </c>
      <c r="C6" t="s">
        <v>25</v>
      </c>
    </row>
    <row r="7" spans="1:7" x14ac:dyDescent="0.25">
      <c r="A7" s="6" t="s">
        <v>0</v>
      </c>
      <c r="B7" s="3">
        <v>34</v>
      </c>
      <c r="C7" t="s">
        <v>25</v>
      </c>
    </row>
    <row r="8" spans="1:7" x14ac:dyDescent="0.25">
      <c r="A8" s="6" t="s">
        <v>7</v>
      </c>
      <c r="B8" t="s">
        <v>9</v>
      </c>
      <c r="C8" s="3">
        <v>10</v>
      </c>
      <c r="D8" t="s">
        <v>25</v>
      </c>
    </row>
    <row r="9" spans="1:7" x14ac:dyDescent="0.25">
      <c r="A9" s="6" t="s">
        <v>8</v>
      </c>
      <c r="B9" t="s">
        <v>18</v>
      </c>
      <c r="C9" s="3">
        <v>10</v>
      </c>
      <c r="D9" t="s">
        <v>25</v>
      </c>
    </row>
    <row r="10" spans="1:7" x14ac:dyDescent="0.25">
      <c r="A10" s="6"/>
    </row>
    <row r="11" spans="1:7" x14ac:dyDescent="0.25">
      <c r="A11" s="6"/>
      <c r="E11" s="2"/>
    </row>
    <row r="12" spans="1:7" ht="24" customHeight="1" x14ac:dyDescent="0.25">
      <c r="A12" s="6"/>
      <c r="E12" s="2"/>
    </row>
    <row r="13" spans="1:7" ht="31.5" customHeight="1" x14ac:dyDescent="0.25">
      <c r="A13" s="6"/>
      <c r="C13" s="10" t="s">
        <v>32</v>
      </c>
      <c r="D13" s="10"/>
      <c r="E13" s="11" t="s">
        <v>31</v>
      </c>
    </row>
    <row r="14" spans="1:7" ht="21" customHeight="1" x14ac:dyDescent="0.3">
      <c r="A14" s="7" t="s">
        <v>10</v>
      </c>
      <c r="C14" t="s">
        <v>11</v>
      </c>
      <c r="D14" t="s">
        <v>24</v>
      </c>
      <c r="E14" s="9" t="s">
        <v>30</v>
      </c>
    </row>
    <row r="15" spans="1:7" x14ac:dyDescent="0.25">
      <c r="A15" s="6" t="s">
        <v>27</v>
      </c>
      <c r="B15" s="8" t="s">
        <v>12</v>
      </c>
      <c r="C15" s="1">
        <f>-A_dist/S_o_S*1000</f>
        <v>-29.411764705882351</v>
      </c>
      <c r="D15" s="2">
        <f t="shared" ref="D15:D21" si="0">C15/fps</f>
        <v>-0.58823529411764708</v>
      </c>
      <c r="E15" s="2">
        <f>-6.02*LOG(A_dist/(A_dist+HW),2)</f>
        <v>12.867771212974608</v>
      </c>
      <c r="G15" s="1"/>
    </row>
    <row r="16" spans="1:7" x14ac:dyDescent="0.25">
      <c r="A16" s="6" t="s">
        <v>2</v>
      </c>
      <c r="B16" s="8" t="s">
        <v>13</v>
      </c>
      <c r="C16" s="1">
        <f>-(A_dist+ HW)/S_o_S*1000</f>
        <v>-129.41176470588238</v>
      </c>
      <c r="D16" s="2">
        <f t="shared" si="0"/>
        <v>-2.5882352941176476</v>
      </c>
      <c r="E16" s="2">
        <f>-6.02*LOG((A_dist+HW)/(A_dist+HW),2)</f>
        <v>0</v>
      </c>
      <c r="G16" s="1"/>
    </row>
    <row r="17" spans="1:7" x14ac:dyDescent="0.25">
      <c r="A17" s="6" t="s">
        <v>28</v>
      </c>
      <c r="B17" s="8" t="s">
        <v>14</v>
      </c>
      <c r="C17" s="1">
        <f>-(A_dist+ 2*HW)/S_o_S*1000</f>
        <v>-229.41176470588235</v>
      </c>
      <c r="D17" s="2">
        <f t="shared" si="0"/>
        <v>-4.5882352941176467</v>
      </c>
      <c r="E17" s="2">
        <f>-6.02*LOG((A_dist+2*HW)/(A_dist+HW),2)</f>
        <v>-4.9723430133542053</v>
      </c>
      <c r="G17" s="1"/>
    </row>
    <row r="18" spans="1:7" x14ac:dyDescent="0.25">
      <c r="A18" s="6" t="s">
        <v>6</v>
      </c>
      <c r="B18" s="8" t="s">
        <v>15</v>
      </c>
      <c r="C18" s="1">
        <f>-SQRT((0.5*HL)^2+(A_dist+HW)^2)/S_o_S*1000</f>
        <v>-150.6922463638619</v>
      </c>
      <c r="D18" s="2">
        <f t="shared" si="0"/>
        <v>-3.0138449272772379</v>
      </c>
      <c r="E18" s="2">
        <f>-6.02*LOG(SQRT((0.5*HL)^2+(A_dist+HW)^2)/(A_dist+HW),2)</f>
        <v>-1.3222111871141673</v>
      </c>
      <c r="G18" s="1"/>
    </row>
    <row r="19" spans="1:7" x14ac:dyDescent="0.25">
      <c r="A19" s="6" t="s">
        <v>3</v>
      </c>
      <c r="B19" s="8" t="s">
        <v>16</v>
      </c>
      <c r="C19" s="1">
        <f>-SQRT(HL^2+A_dist^2)/S_o_S*1000</f>
        <v>-157.18792887082316</v>
      </c>
      <c r="D19" s="2">
        <f t="shared" si="0"/>
        <v>-3.1437585774164631</v>
      </c>
      <c r="E19" s="2">
        <f>-6.02*LOG(SQRT(HL^2+A_dist^2)/(A_dist+HW),2)</f>
        <v>-1.6887403557501819</v>
      </c>
      <c r="G19" s="1"/>
    </row>
    <row r="20" spans="1:7" x14ac:dyDescent="0.25">
      <c r="A20" s="6" t="s">
        <v>4</v>
      </c>
      <c r="B20" s="8" t="s">
        <v>17</v>
      </c>
      <c r="C20" s="1">
        <f>-SQRT(HL^2+(A_dist+HW)^2)/S_o_S*1000</f>
        <v>-201.47058823529412</v>
      </c>
      <c r="D20" s="2">
        <f t="shared" si="0"/>
        <v>-4.0294117647058822</v>
      </c>
      <c r="E20" s="2">
        <f>-6.02*LOG(SQRT(HL^2+(A_dist+HW)^2)/(A_dist+HW),2)</f>
        <v>-3.8443747952258418</v>
      </c>
      <c r="G20" s="1"/>
    </row>
    <row r="21" spans="1:7" x14ac:dyDescent="0.25">
      <c r="A21" s="6" t="s">
        <v>5</v>
      </c>
      <c r="B21" s="8" t="s">
        <v>19</v>
      </c>
      <c r="C21" s="1">
        <f>-SQRT(HL^2+(A_dist+2*HW)^2)/S_o_S*1000</f>
        <v>-276.53706960379094</v>
      </c>
      <c r="D21" s="2">
        <f t="shared" si="0"/>
        <v>-5.5307413920758188</v>
      </c>
      <c r="E21" s="2">
        <f>-6.02*LOG(SQRT(HL^2+(A_dist+2*HW)^2)/(A_dist+HW),2)</f>
        <v>-6.594934732045477</v>
      </c>
      <c r="G21" s="1"/>
    </row>
  </sheetData>
  <mergeCells count="1">
    <mergeCell ref="C13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A_dist</vt:lpstr>
      <vt:lpstr>fps</vt:lpstr>
      <vt:lpstr>HL</vt:lpstr>
      <vt:lpstr>HW</vt:lpstr>
      <vt:lpstr>S_o_S</vt:lpstr>
      <vt:lpstr>Toff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Bridges</dc:creator>
  <cp:lastModifiedBy>Dan Bridges</cp:lastModifiedBy>
  <dcterms:created xsi:type="dcterms:W3CDTF">2016-11-23T22:59:07Z</dcterms:created>
  <dcterms:modified xsi:type="dcterms:W3CDTF">2018-09-04T22:30:37Z</dcterms:modified>
</cp:coreProperties>
</file>