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ME\ACICLO 8\IPUEST\"/>
    </mc:Choice>
  </mc:AlternateContent>
  <bookViews>
    <workbookView xWindow="0" yWindow="0" windowWidth="20490" windowHeight="7755"/>
  </bookViews>
  <sheets>
    <sheet name="libr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57" i="1"/>
  <c r="E57" i="1"/>
  <c r="F54" i="1"/>
  <c r="G54" i="1"/>
  <c r="E54" i="1"/>
  <c r="G34" i="1" l="1"/>
  <c r="F34" i="1"/>
  <c r="E34" i="1"/>
  <c r="G30" i="1"/>
  <c r="H23" i="1"/>
  <c r="H21" i="1"/>
  <c r="G9" i="1"/>
  <c r="F9" i="1"/>
  <c r="G20" i="1"/>
  <c r="G22" i="1" s="1"/>
  <c r="G24" i="1" s="1"/>
  <c r="F20" i="1"/>
  <c r="E20" i="1"/>
  <c r="E22" i="1" s="1"/>
  <c r="E24" i="1" s="1"/>
  <c r="G29" i="1" l="1"/>
  <c r="G32" i="1" s="1"/>
  <c r="G55" i="1"/>
  <c r="G56" i="1" s="1"/>
  <c r="G40" i="1"/>
  <c r="G43" i="1" s="1"/>
  <c r="H20" i="1"/>
  <c r="H22" i="1" s="1"/>
  <c r="H24" i="1" s="1"/>
  <c r="F22" i="1"/>
  <c r="F24" i="1" s="1"/>
  <c r="H4" i="1"/>
  <c r="H7" i="1"/>
  <c r="H9" i="1" s="1"/>
  <c r="E9" i="1"/>
  <c r="G31" i="1" l="1"/>
  <c r="G33" i="1" s="1"/>
  <c r="G35" i="1" s="1"/>
  <c r="F30" i="1"/>
  <c r="G58" i="1"/>
  <c r="E29" i="1"/>
  <c r="E32" i="1" s="1"/>
  <c r="E55" i="1"/>
  <c r="E56" i="1" s="1"/>
  <c r="E40" i="1"/>
  <c r="E43" i="1" s="1"/>
  <c r="F29" i="1"/>
  <c r="E30" i="1" s="1"/>
  <c r="H30" i="1" s="1"/>
  <c r="F55" i="1"/>
  <c r="F56" i="1" s="1"/>
  <c r="F40" i="1"/>
  <c r="F43" i="1" s="1"/>
  <c r="F32" i="1" l="1"/>
  <c r="E31" i="1"/>
  <c r="E33" i="1" s="1"/>
  <c r="E35" i="1" s="1"/>
  <c r="F58" i="1"/>
  <c r="H29" i="1"/>
  <c r="H31" i="1" s="1"/>
  <c r="F31" i="1"/>
  <c r="F33" i="1" s="1"/>
  <c r="F35" i="1" s="1"/>
  <c r="H35" i="1" s="1"/>
  <c r="H40" i="1"/>
  <c r="H56" i="1"/>
  <c r="E58" i="1"/>
  <c r="H32" i="1"/>
  <c r="H43" i="1" l="1"/>
  <c r="H58" i="1"/>
  <c r="H57" i="1" s="1"/>
  <c r="H33" i="1"/>
  <c r="H34" i="1" s="1"/>
</calcChain>
</file>

<file path=xl/sharedStrings.xml><?xml version="1.0" encoding="utf-8"?>
<sst xmlns="http://schemas.openxmlformats.org/spreadsheetml/2006/main" count="61" uniqueCount="43">
  <si>
    <t>ENERO</t>
  </si>
  <si>
    <t>FEBRERO</t>
  </si>
  <si>
    <t>MARZO</t>
  </si>
  <si>
    <t>TRIMESTRE</t>
  </si>
  <si>
    <t>Ventas Proyectadas (unidades)</t>
  </si>
  <si>
    <t xml:space="preserve">TOTAL VENTAS EN SOLES </t>
  </si>
  <si>
    <t>PRESUPUESTO DE VENTAS EN UNIDADES</t>
  </si>
  <si>
    <t>PRESUPUESTO DE VENTAS EN SOLES</t>
  </si>
  <si>
    <t>Precio de Venta S./</t>
  </si>
  <si>
    <t>PRESUPUESTO DE PRODUCCION</t>
  </si>
  <si>
    <t>Presupuesto de ventas</t>
  </si>
  <si>
    <t>Mas Inventario Final Deseado</t>
  </si>
  <si>
    <t>Menos Inventario Incial</t>
  </si>
  <si>
    <t>SUB TOTAL</t>
  </si>
  <si>
    <t>UNIDADES NESESARIAS</t>
  </si>
  <si>
    <t>Inventario Final  Sgte Mes</t>
  </si>
  <si>
    <t xml:space="preserve">Produccion Abril </t>
  </si>
  <si>
    <t>Preduccion Necesaria (Unidades</t>
  </si>
  <si>
    <t xml:space="preserve">Mas Inventa Final Deseado </t>
  </si>
  <si>
    <t>Menos Inventario Inicial</t>
  </si>
  <si>
    <t>COMPRAS NESESARIAS</t>
  </si>
  <si>
    <t>COSTO DE COMPRAS</t>
  </si>
  <si>
    <t>Precio por Unidad</t>
  </si>
  <si>
    <t>Costo de Material</t>
  </si>
  <si>
    <t>PRESUPUESTO DE COMPRA DE MATERIALES DIRECTOS</t>
  </si>
  <si>
    <t>Mat Directos Requeridos</t>
  </si>
  <si>
    <t>Costo Unitario Material Directo</t>
  </si>
  <si>
    <t>PRESUPUESTO DE CONSUMO DE MATERIALES DIRECTOS</t>
  </si>
  <si>
    <t>CONSUMO DE MATERIAL DIRECTO</t>
  </si>
  <si>
    <t>Horas por Unidad</t>
  </si>
  <si>
    <t>Presupuesto produccion</t>
  </si>
  <si>
    <t>TOTAL HORAS NESESARIAS</t>
  </si>
  <si>
    <t>Costo por MOD</t>
  </si>
  <si>
    <t>Horas de mano de Obra directa</t>
  </si>
  <si>
    <t>MES</t>
  </si>
  <si>
    <t>Enero</t>
  </si>
  <si>
    <t>Febrero</t>
  </si>
  <si>
    <t>Marzo</t>
  </si>
  <si>
    <t>HORAS</t>
  </si>
  <si>
    <t>COSTO POR HORA</t>
  </si>
  <si>
    <t>PRESUPUESTO DE MANO DE OBRA DIRECTA</t>
  </si>
  <si>
    <t>COSTO TOTAL  DE  MOD EN SOLES</t>
  </si>
  <si>
    <t>produccion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</si>
</sst>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000_ ;_ * \-#,##0.0000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165" fontId="2" fillId="0" borderId="0" xfId="1" applyNumberFormat="1" applyFont="1"/>
    <xf numFmtId="165" fontId="0" fillId="0" borderId="0" xfId="1" applyNumberFormat="1" applyFont="1"/>
    <xf numFmtId="9" fontId="0" fillId="0" borderId="0" xfId="2" applyFont="1"/>
    <xf numFmtId="166" fontId="0" fillId="0" borderId="0" xfId="1" applyNumberFormat="1" applyFont="1"/>
    <xf numFmtId="165" fontId="0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164" fontId="0" fillId="0" borderId="0" xfId="1" applyNumberFormat="1" applyFont="1"/>
    <xf numFmtId="43" fontId="0" fillId="0" borderId="0" xfId="1" applyNumberFormat="1" applyFont="1"/>
    <xf numFmtId="165" fontId="2" fillId="0" borderId="1" xfId="1" applyNumberFormat="1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0" fontId="0" fillId="0" borderId="1" xfId="0" applyBorder="1"/>
    <xf numFmtId="165" fontId="2" fillId="0" borderId="1" xfId="1" applyNumberFormat="1" applyFont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0" fillId="0" borderId="2" xfId="1" applyNumberFormat="1" applyFont="1" applyBorder="1" applyAlignment="1">
      <alignment horizontal="left"/>
    </xf>
    <xf numFmtId="165" fontId="0" fillId="0" borderId="4" xfId="1" applyNumberFormat="1" applyFont="1" applyBorder="1" applyAlignment="1">
      <alignment horizontal="left"/>
    </xf>
    <xf numFmtId="165" fontId="0" fillId="0" borderId="1" xfId="1" applyNumberFormat="1" applyFont="1" applyBorder="1" applyAlignment="1"/>
    <xf numFmtId="43" fontId="0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left"/>
    </xf>
    <xf numFmtId="165" fontId="0" fillId="0" borderId="3" xfId="1" applyNumberFormat="1" applyFont="1" applyBorder="1" applyAlignment="1">
      <alignment horizontal="left"/>
    </xf>
    <xf numFmtId="165" fontId="0" fillId="0" borderId="4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5" fontId="0" fillId="0" borderId="2" xfId="1" applyNumberFormat="1" applyFont="1" applyBorder="1" applyAlignment="1"/>
    <xf numFmtId="165" fontId="0" fillId="0" borderId="3" xfId="1" applyNumberFormat="1" applyFont="1" applyBorder="1" applyAlignment="1"/>
    <xf numFmtId="165" fontId="0" fillId="0" borderId="4" xfId="1" applyNumberFormat="1" applyFont="1" applyBorder="1" applyAlignment="1"/>
    <xf numFmtId="165" fontId="2" fillId="0" borderId="2" xfId="1" applyNumberFormat="1" applyFont="1" applyBorder="1" applyAlignment="1"/>
    <xf numFmtId="165" fontId="2" fillId="0" borderId="3" xfId="1" applyNumberFormat="1" applyFont="1" applyBorder="1" applyAlignment="1"/>
    <xf numFmtId="165" fontId="2" fillId="0" borderId="4" xfId="1" applyNumberFormat="1" applyFont="1" applyBorder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topLeftCell="A25" zoomScaleNormal="100" workbookViewId="0">
      <selection activeCell="J42" sqref="J42"/>
    </sheetView>
  </sheetViews>
  <sheetFormatPr baseColWidth="10" defaultRowHeight="15" x14ac:dyDescent="0.25"/>
  <cols>
    <col min="1" max="1" width="11.42578125" style="5"/>
    <col min="2" max="2" width="11.42578125" style="8"/>
    <col min="3" max="3" width="13.42578125" style="5" customWidth="1"/>
    <col min="4" max="4" width="12.42578125" style="5" bestFit="1" customWidth="1"/>
    <col min="5" max="7" width="11.42578125" style="5"/>
    <col min="8" max="8" width="11.85546875" style="5" customWidth="1"/>
    <col min="9" max="10" width="11.42578125" style="5"/>
    <col min="11" max="11" width="11.42578125" style="3"/>
    <col min="14" max="14" width="11.42578125" style="5"/>
  </cols>
  <sheetData>
    <row r="2" spans="1:14" s="1" customFormat="1" x14ac:dyDescent="0.25">
      <c r="A2" s="4"/>
      <c r="B2" s="25" t="s">
        <v>6</v>
      </c>
      <c r="C2" s="25"/>
      <c r="D2" s="25"/>
      <c r="E2" s="25"/>
      <c r="F2" s="25"/>
      <c r="G2" s="25"/>
      <c r="H2" s="25"/>
      <c r="I2" s="4"/>
      <c r="J2" s="4"/>
      <c r="K2" s="2"/>
      <c r="N2" s="4"/>
    </row>
    <row r="3" spans="1:14" x14ac:dyDescent="0.25">
      <c r="B3" s="27"/>
      <c r="C3" s="28"/>
      <c r="D3" s="29"/>
      <c r="E3" s="15" t="s">
        <v>0</v>
      </c>
      <c r="F3" s="15" t="s">
        <v>1</v>
      </c>
      <c r="G3" s="15" t="s">
        <v>2</v>
      </c>
      <c r="H3" s="15" t="s">
        <v>3</v>
      </c>
    </row>
    <row r="4" spans="1:14" x14ac:dyDescent="0.25">
      <c r="B4" s="33" t="s">
        <v>4</v>
      </c>
      <c r="C4" s="34"/>
      <c r="D4" s="35"/>
      <c r="E4" s="12">
        <v>38000</v>
      </c>
      <c r="F4" s="12">
        <v>39000</v>
      </c>
      <c r="G4" s="12">
        <v>42000</v>
      </c>
      <c r="H4" s="15">
        <f>SUM(E4:G4)</f>
        <v>119000</v>
      </c>
    </row>
    <row r="5" spans="1:14" x14ac:dyDescent="0.25">
      <c r="B5" s="27"/>
      <c r="C5" s="28"/>
      <c r="D5" s="29"/>
      <c r="E5" s="17"/>
      <c r="F5" s="17"/>
      <c r="G5" s="17"/>
      <c r="H5" s="17"/>
    </row>
    <row r="6" spans="1:14" x14ac:dyDescent="0.25">
      <c r="B6" s="25" t="s">
        <v>7</v>
      </c>
      <c r="C6" s="25"/>
      <c r="D6" s="25"/>
      <c r="E6" s="25"/>
      <c r="F6" s="25"/>
      <c r="G6" s="25"/>
      <c r="H6" s="25"/>
    </row>
    <row r="7" spans="1:14" x14ac:dyDescent="0.25">
      <c r="B7" s="33" t="s">
        <v>4</v>
      </c>
      <c r="C7" s="34"/>
      <c r="D7" s="35"/>
      <c r="E7" s="12">
        <v>38000</v>
      </c>
      <c r="F7" s="12">
        <v>39000</v>
      </c>
      <c r="G7" s="12">
        <v>42000</v>
      </c>
      <c r="H7" s="15">
        <f>SUM(E7:G7)</f>
        <v>119000</v>
      </c>
    </row>
    <row r="8" spans="1:14" x14ac:dyDescent="0.25">
      <c r="B8" s="20" t="s">
        <v>8</v>
      </c>
      <c r="C8" s="21"/>
      <c r="D8" s="22"/>
      <c r="E8" s="16">
        <v>2.2999999999999998</v>
      </c>
      <c r="F8" s="16">
        <v>2.2999999999999998</v>
      </c>
      <c r="G8" s="16">
        <v>2.2999999999999998</v>
      </c>
      <c r="H8" s="16">
        <v>2.2999999999999998</v>
      </c>
    </row>
    <row r="9" spans="1:14" x14ac:dyDescent="0.25">
      <c r="B9" s="36" t="s">
        <v>5</v>
      </c>
      <c r="C9" s="37"/>
      <c r="D9" s="38"/>
      <c r="E9" s="17">
        <f>+E7*E8</f>
        <v>87400</v>
      </c>
      <c r="F9" s="17">
        <f t="shared" ref="F9" si="0">+F7*F8</f>
        <v>89700</v>
      </c>
      <c r="G9" s="17">
        <f t="shared" ref="G9" si="1">+G7*G8</f>
        <v>96599.999999999985</v>
      </c>
      <c r="H9" s="17">
        <f>+H7*H8</f>
        <v>273700</v>
      </c>
    </row>
    <row r="12" spans="1:14" x14ac:dyDescent="0.25">
      <c r="B12" s="9"/>
    </row>
    <row r="13" spans="1:14" x14ac:dyDescent="0.25">
      <c r="B13" s="10" t="s">
        <v>15</v>
      </c>
      <c r="D13" s="6">
        <v>0.1</v>
      </c>
    </row>
    <row r="14" spans="1:14" x14ac:dyDescent="0.25">
      <c r="B14" s="10" t="s">
        <v>16</v>
      </c>
      <c r="D14" s="5">
        <v>43000</v>
      </c>
    </row>
    <row r="15" spans="1:14" x14ac:dyDescent="0.25">
      <c r="B15" s="10" t="s">
        <v>42</v>
      </c>
      <c r="D15" s="5">
        <v>45000</v>
      </c>
    </row>
    <row r="16" spans="1:14" x14ac:dyDescent="0.25">
      <c r="B16" s="10" t="s">
        <v>23</v>
      </c>
      <c r="D16" s="13">
        <v>2.2999999999999998</v>
      </c>
      <c r="I16" s="14"/>
    </row>
    <row r="17" spans="2:11" x14ac:dyDescent="0.25">
      <c r="B17" s="10"/>
      <c r="J17" s="3"/>
      <c r="K17"/>
    </row>
    <row r="18" spans="2:11" x14ac:dyDescent="0.25">
      <c r="B18" s="25" t="s">
        <v>9</v>
      </c>
      <c r="C18" s="25"/>
      <c r="D18" s="25"/>
      <c r="E18" s="25"/>
      <c r="F18" s="25"/>
      <c r="G18" s="25"/>
      <c r="H18" s="25"/>
      <c r="J18" s="3"/>
      <c r="K18"/>
    </row>
    <row r="19" spans="2:11" x14ac:dyDescent="0.25">
      <c r="B19" s="30"/>
      <c r="C19" s="31"/>
      <c r="D19" s="32"/>
      <c r="E19" s="15" t="s">
        <v>0</v>
      </c>
      <c r="F19" s="15" t="s">
        <v>1</v>
      </c>
      <c r="G19" s="15" t="s">
        <v>2</v>
      </c>
      <c r="H19" s="15" t="s">
        <v>3</v>
      </c>
      <c r="J19" s="3"/>
      <c r="K19"/>
    </row>
    <row r="20" spans="2:11" x14ac:dyDescent="0.25">
      <c r="B20" s="33" t="s">
        <v>10</v>
      </c>
      <c r="C20" s="34"/>
      <c r="D20" s="35"/>
      <c r="E20" s="17">
        <f>+E4</f>
        <v>38000</v>
      </c>
      <c r="F20" s="17">
        <f>+F4</f>
        <v>39000</v>
      </c>
      <c r="G20" s="17">
        <f>+G4</f>
        <v>42000</v>
      </c>
      <c r="H20" s="17">
        <f>SUM(E20:G20)</f>
        <v>119000</v>
      </c>
      <c r="J20" s="3"/>
      <c r="K20"/>
    </row>
    <row r="21" spans="2:11" x14ac:dyDescent="0.25">
      <c r="B21" s="33" t="s">
        <v>11</v>
      </c>
      <c r="C21" s="34"/>
      <c r="D21" s="35"/>
      <c r="E21" s="18">
        <v>3900</v>
      </c>
      <c r="F21" s="12">
        <v>4200</v>
      </c>
      <c r="G21" s="18">
        <v>4300</v>
      </c>
      <c r="H21" s="17">
        <f>SUM(E21:G21)</f>
        <v>12400</v>
      </c>
      <c r="J21" s="3"/>
      <c r="K21"/>
    </row>
    <row r="22" spans="2:11" x14ac:dyDescent="0.25">
      <c r="B22" s="36" t="s">
        <v>13</v>
      </c>
      <c r="C22" s="37"/>
      <c r="D22" s="38"/>
      <c r="E22" s="15">
        <f>SUM(E20:E21)</f>
        <v>41900</v>
      </c>
      <c r="F22" s="15">
        <f>SUM(F20:F21)</f>
        <v>43200</v>
      </c>
      <c r="G22" s="15">
        <f>SUM(G20:G21)</f>
        <v>46300</v>
      </c>
      <c r="H22" s="15">
        <f>SUM(H20:H21)</f>
        <v>131400</v>
      </c>
      <c r="J22" s="3"/>
      <c r="K22"/>
    </row>
    <row r="23" spans="2:11" x14ac:dyDescent="0.25">
      <c r="B23" s="33" t="s">
        <v>12</v>
      </c>
      <c r="C23" s="34"/>
      <c r="D23" s="35"/>
      <c r="E23" s="18">
        <v>0</v>
      </c>
      <c r="F23" s="18">
        <v>3900</v>
      </c>
      <c r="G23" s="18">
        <v>4200</v>
      </c>
      <c r="H23" s="17">
        <f>SUM(E23:G23)</f>
        <v>8100</v>
      </c>
      <c r="J23" s="3"/>
      <c r="K23"/>
    </row>
    <row r="24" spans="2:11" x14ac:dyDescent="0.25">
      <c r="B24" s="36" t="s">
        <v>14</v>
      </c>
      <c r="C24" s="37"/>
      <c r="D24" s="38"/>
      <c r="E24" s="15">
        <f>E22-E23</f>
        <v>41900</v>
      </c>
      <c r="F24" s="15">
        <f t="shared" ref="F24:H24" si="2">F22-F23</f>
        <v>39300</v>
      </c>
      <c r="G24" s="15">
        <f t="shared" si="2"/>
        <v>42100</v>
      </c>
      <c r="H24" s="15">
        <f t="shared" si="2"/>
        <v>123300</v>
      </c>
    </row>
    <row r="26" spans="2:11" x14ac:dyDescent="0.25">
      <c r="B26" s="10"/>
    </row>
    <row r="27" spans="2:11" x14ac:dyDescent="0.25">
      <c r="B27" s="26" t="s">
        <v>24</v>
      </c>
      <c r="C27" s="26"/>
      <c r="D27" s="26"/>
      <c r="E27" s="26"/>
      <c r="F27" s="26"/>
      <c r="G27" s="26"/>
      <c r="H27" s="26"/>
    </row>
    <row r="28" spans="2:11" x14ac:dyDescent="0.25">
      <c r="B28" s="27"/>
      <c r="C28" s="28"/>
      <c r="D28" s="29"/>
      <c r="E28" s="15" t="s">
        <v>0</v>
      </c>
      <c r="F28" s="15" t="s">
        <v>1</v>
      </c>
      <c r="G28" s="15" t="s">
        <v>2</v>
      </c>
      <c r="H28" s="15" t="s">
        <v>3</v>
      </c>
    </row>
    <row r="29" spans="2:11" x14ac:dyDescent="0.25">
      <c r="B29" s="23" t="s">
        <v>17</v>
      </c>
      <c r="C29" s="23"/>
      <c r="D29" s="23"/>
      <c r="E29" s="17">
        <f>+E24</f>
        <v>41900</v>
      </c>
      <c r="F29" s="17">
        <f>+F24</f>
        <v>39300</v>
      </c>
      <c r="G29" s="17">
        <f>+G24</f>
        <v>42100</v>
      </c>
      <c r="H29" s="15">
        <f>SUM(E29:G29)</f>
        <v>123300</v>
      </c>
    </row>
    <row r="30" spans="2:11" x14ac:dyDescent="0.25">
      <c r="B30" s="23" t="s">
        <v>18</v>
      </c>
      <c r="C30" s="23"/>
      <c r="D30" s="23"/>
      <c r="E30" s="17">
        <f>+F29*$D$13</f>
        <v>3930</v>
      </c>
      <c r="F30" s="17">
        <f>+G29*$D$13</f>
        <v>4210</v>
      </c>
      <c r="G30" s="17">
        <f>+D14*$D$13</f>
        <v>4300</v>
      </c>
      <c r="H30" s="15">
        <f>SUM(E30:G30)</f>
        <v>12440</v>
      </c>
    </row>
    <row r="31" spans="2:11" x14ac:dyDescent="0.25">
      <c r="B31" s="42" t="s">
        <v>13</v>
      </c>
      <c r="C31" s="43"/>
      <c r="D31" s="44"/>
      <c r="E31" s="15">
        <f>SUM(E29:E30)</f>
        <v>45830</v>
      </c>
      <c r="F31" s="15">
        <f>SUM(F29:F30)</f>
        <v>43510</v>
      </c>
      <c r="G31" s="15">
        <f>SUM(G29:G30)</f>
        <v>46400</v>
      </c>
      <c r="H31" s="15">
        <f>SUM(H29:H30)</f>
        <v>135740</v>
      </c>
    </row>
    <row r="32" spans="2:11" x14ac:dyDescent="0.25">
      <c r="B32" s="39" t="s">
        <v>19</v>
      </c>
      <c r="C32" s="40"/>
      <c r="D32" s="41"/>
      <c r="E32" s="17">
        <f>-E29*$D$13</f>
        <v>-4190</v>
      </c>
      <c r="F32" s="17">
        <f>-F29*$D$13</f>
        <v>-3930</v>
      </c>
      <c r="G32" s="17">
        <f>-G29*$D$13</f>
        <v>-4210</v>
      </c>
      <c r="H32" s="15">
        <f>SUM(E32:G32)</f>
        <v>-12330</v>
      </c>
    </row>
    <row r="33" spans="2:8" x14ac:dyDescent="0.25">
      <c r="B33" s="42" t="s">
        <v>20</v>
      </c>
      <c r="C33" s="43"/>
      <c r="D33" s="44"/>
      <c r="E33" s="17">
        <f>E31-E32</f>
        <v>50020</v>
      </c>
      <c r="F33" s="17">
        <f t="shared" ref="F33:G33" si="3">SUM(F31:F32)</f>
        <v>39580</v>
      </c>
      <c r="G33" s="17">
        <f t="shared" si="3"/>
        <v>42190</v>
      </c>
      <c r="H33" s="15">
        <f>SUM(E33:G33)</f>
        <v>131790</v>
      </c>
    </row>
    <row r="34" spans="2:8" x14ac:dyDescent="0.25">
      <c r="B34" s="39" t="s">
        <v>22</v>
      </c>
      <c r="C34" s="40"/>
      <c r="D34" s="41"/>
      <c r="E34" s="16">
        <f>+$D$16</f>
        <v>2.2999999999999998</v>
      </c>
      <c r="F34" s="16">
        <f t="shared" ref="F34:G34" si="4">+$D$16</f>
        <v>2.2999999999999998</v>
      </c>
      <c r="G34" s="16">
        <f t="shared" si="4"/>
        <v>2.2999999999999998</v>
      </c>
      <c r="H34" s="16">
        <f>+H35/H33</f>
        <v>2.2999999999999998</v>
      </c>
    </row>
    <row r="35" spans="2:8" x14ac:dyDescent="0.25">
      <c r="B35" s="42" t="s">
        <v>21</v>
      </c>
      <c r="C35" s="43"/>
      <c r="D35" s="44"/>
      <c r="E35" s="17">
        <f>E33*E34</f>
        <v>115045.99999999999</v>
      </c>
      <c r="F35" s="17">
        <f t="shared" ref="F35:G35" si="5">F33*F34</f>
        <v>91034</v>
      </c>
      <c r="G35" s="17">
        <f t="shared" si="5"/>
        <v>97036.999999999985</v>
      </c>
      <c r="H35" s="17">
        <f>SUM(E35:G35)</f>
        <v>303117</v>
      </c>
    </row>
    <row r="37" spans="2:8" x14ac:dyDescent="0.25">
      <c r="B37" s="10"/>
    </row>
    <row r="38" spans="2:8" x14ac:dyDescent="0.25">
      <c r="B38" s="25" t="s">
        <v>27</v>
      </c>
      <c r="C38" s="25"/>
      <c r="D38" s="25"/>
      <c r="E38" s="25"/>
      <c r="F38" s="25"/>
      <c r="G38" s="25"/>
      <c r="H38" s="25"/>
    </row>
    <row r="39" spans="2:8" x14ac:dyDescent="0.25">
      <c r="B39" s="30"/>
      <c r="C39" s="31"/>
      <c r="D39" s="32"/>
      <c r="E39" s="15" t="s">
        <v>0</v>
      </c>
      <c r="F39" s="15" t="s">
        <v>1</v>
      </c>
      <c r="G39" s="15" t="s">
        <v>2</v>
      </c>
      <c r="H39" s="15" t="s">
        <v>3</v>
      </c>
    </row>
    <row r="40" spans="2:8" x14ac:dyDescent="0.25">
      <c r="B40" s="27" t="s">
        <v>25</v>
      </c>
      <c r="C40" s="28"/>
      <c r="D40" s="29"/>
      <c r="E40" s="17">
        <f>+E24</f>
        <v>41900</v>
      </c>
      <c r="F40" s="17">
        <f>+F24</f>
        <v>39300</v>
      </c>
      <c r="G40" s="17">
        <f>+G24</f>
        <v>42100</v>
      </c>
      <c r="H40" s="17">
        <f>SUM(E40:G40)</f>
        <v>123300</v>
      </c>
    </row>
    <row r="41" spans="2:8" x14ac:dyDescent="0.25">
      <c r="B41" s="27"/>
      <c r="C41" s="28"/>
      <c r="D41" s="29"/>
      <c r="E41" s="17">
        <v>2</v>
      </c>
      <c r="F41" s="17">
        <v>2</v>
      </c>
      <c r="G41" s="17">
        <v>2</v>
      </c>
      <c r="H41" s="17"/>
    </row>
    <row r="42" spans="2:8" x14ac:dyDescent="0.25">
      <c r="B42" s="20" t="s">
        <v>26</v>
      </c>
      <c r="C42" s="17"/>
      <c r="D42" s="17"/>
      <c r="E42" s="17">
        <v>3</v>
      </c>
      <c r="F42" s="17">
        <v>3</v>
      </c>
      <c r="G42" s="17">
        <v>3</v>
      </c>
      <c r="H42" s="17"/>
    </row>
    <row r="43" spans="2:8" x14ac:dyDescent="0.25">
      <c r="B43" s="19" t="s">
        <v>28</v>
      </c>
      <c r="C43" s="15"/>
      <c r="D43" s="15"/>
      <c r="E43" s="15">
        <f>(E40*E41)+(E40*E42)</f>
        <v>209500</v>
      </c>
      <c r="F43" s="15">
        <f t="shared" ref="F43:G43" si="6">(F40*F41)+(F40*F42)</f>
        <v>196500</v>
      </c>
      <c r="G43" s="15">
        <f t="shared" si="6"/>
        <v>210500</v>
      </c>
      <c r="H43" s="15">
        <f>SUM(E43:G43)</f>
        <v>616500</v>
      </c>
    </row>
    <row r="45" spans="2:8" x14ac:dyDescent="0.25">
      <c r="B45" s="10"/>
    </row>
    <row r="46" spans="2:8" x14ac:dyDescent="0.25">
      <c r="B46" s="10" t="s">
        <v>33</v>
      </c>
    </row>
    <row r="47" spans="2:8" x14ac:dyDescent="0.25">
      <c r="B47" s="9" t="s">
        <v>34</v>
      </c>
      <c r="C47" s="4" t="s">
        <v>38</v>
      </c>
      <c r="D47" s="4" t="s">
        <v>39</v>
      </c>
      <c r="E47" s="4"/>
    </row>
    <row r="48" spans="2:8" x14ac:dyDescent="0.25">
      <c r="B48" s="11" t="s">
        <v>35</v>
      </c>
      <c r="C48" s="14">
        <v>0.02</v>
      </c>
      <c r="D48" s="14">
        <v>6</v>
      </c>
      <c r="E48" s="7"/>
    </row>
    <row r="49" spans="2:8" x14ac:dyDescent="0.25">
      <c r="B49" s="11" t="s">
        <v>36</v>
      </c>
      <c r="C49" s="14">
        <v>0.02</v>
      </c>
      <c r="D49" s="14">
        <v>6</v>
      </c>
      <c r="E49" s="7"/>
    </row>
    <row r="50" spans="2:8" x14ac:dyDescent="0.25">
      <c r="B50" s="11" t="s">
        <v>37</v>
      </c>
      <c r="C50" s="14">
        <v>0.02</v>
      </c>
      <c r="D50" s="14">
        <v>6</v>
      </c>
      <c r="E50" s="7"/>
    </row>
    <row r="51" spans="2:8" x14ac:dyDescent="0.25">
      <c r="B51" s="10"/>
    </row>
    <row r="52" spans="2:8" x14ac:dyDescent="0.25">
      <c r="B52" s="25" t="s">
        <v>40</v>
      </c>
      <c r="C52" s="25"/>
      <c r="D52" s="25"/>
      <c r="E52" s="25"/>
      <c r="F52" s="25"/>
      <c r="G52" s="25"/>
      <c r="H52" s="25"/>
    </row>
    <row r="53" spans="2:8" x14ac:dyDescent="0.25">
      <c r="B53" s="27"/>
      <c r="C53" s="28"/>
      <c r="D53" s="29"/>
      <c r="E53" s="15" t="s">
        <v>0</v>
      </c>
      <c r="F53" s="15" t="s">
        <v>1</v>
      </c>
      <c r="G53" s="15" t="s">
        <v>2</v>
      </c>
      <c r="H53" s="15" t="s">
        <v>3</v>
      </c>
    </row>
    <row r="54" spans="2:8" x14ac:dyDescent="0.25">
      <c r="B54" s="33" t="s">
        <v>29</v>
      </c>
      <c r="C54" s="34"/>
      <c r="D54" s="35"/>
      <c r="E54" s="24">
        <f>+C48</f>
        <v>0.02</v>
      </c>
      <c r="F54" s="24">
        <f>+C49</f>
        <v>0.02</v>
      </c>
      <c r="G54" s="24">
        <f>+C50</f>
        <v>0.02</v>
      </c>
      <c r="H54" s="17"/>
    </row>
    <row r="55" spans="2:8" x14ac:dyDescent="0.25">
      <c r="B55" s="33" t="s">
        <v>30</v>
      </c>
      <c r="C55" s="34"/>
      <c r="D55" s="35"/>
      <c r="E55" s="17">
        <f>+E24</f>
        <v>41900</v>
      </c>
      <c r="F55" s="17">
        <f>+F24</f>
        <v>39300</v>
      </c>
      <c r="G55" s="17">
        <f>+G24</f>
        <v>42100</v>
      </c>
      <c r="H55" s="17"/>
    </row>
    <row r="56" spans="2:8" x14ac:dyDescent="0.25">
      <c r="B56" s="36" t="s">
        <v>31</v>
      </c>
      <c r="C56" s="37"/>
      <c r="D56" s="38"/>
      <c r="E56" s="15">
        <f>ROUND(E55*E54,0)</f>
        <v>838</v>
      </c>
      <c r="F56" s="15">
        <f t="shared" ref="F56:G56" si="7">ROUND(F55*F54,0)</f>
        <v>786</v>
      </c>
      <c r="G56" s="15">
        <f t="shared" si="7"/>
        <v>842</v>
      </c>
      <c r="H56" s="17">
        <f>SUM(E56:G56)</f>
        <v>2466</v>
      </c>
    </row>
    <row r="57" spans="2:8" x14ac:dyDescent="0.25">
      <c r="B57" s="33" t="s">
        <v>32</v>
      </c>
      <c r="C57" s="34"/>
      <c r="D57" s="35"/>
      <c r="E57" s="24">
        <f>+D48</f>
        <v>6</v>
      </c>
      <c r="F57" s="24">
        <f>+D49</f>
        <v>6</v>
      </c>
      <c r="G57" s="24">
        <f>+D50</f>
        <v>6</v>
      </c>
      <c r="H57" s="24">
        <f>+H58/H56</f>
        <v>6</v>
      </c>
    </row>
    <row r="58" spans="2:8" x14ac:dyDescent="0.25">
      <c r="B58" s="19" t="s">
        <v>41</v>
      </c>
      <c r="C58" s="19"/>
      <c r="D58" s="19"/>
      <c r="E58" s="15">
        <f>ROUND(E57*E56,0)</f>
        <v>5028</v>
      </c>
      <c r="F58" s="15">
        <f t="shared" ref="F58:G58" si="8">ROUND(F57*F56,0)</f>
        <v>4716</v>
      </c>
      <c r="G58" s="15">
        <f t="shared" si="8"/>
        <v>5052</v>
      </c>
      <c r="H58" s="15">
        <f>SUM(E58:G58)</f>
        <v>14796</v>
      </c>
    </row>
  </sheetData>
  <mergeCells count="31">
    <mergeCell ref="B57:D57"/>
    <mergeCell ref="B53:D53"/>
    <mergeCell ref="B54:D54"/>
    <mergeCell ref="B55:D55"/>
    <mergeCell ref="B56:D56"/>
    <mergeCell ref="B3:D3"/>
    <mergeCell ref="B4:D4"/>
    <mergeCell ref="B5:D5"/>
    <mergeCell ref="B7:D7"/>
    <mergeCell ref="B39:D39"/>
    <mergeCell ref="B9:D9"/>
    <mergeCell ref="B28:D28"/>
    <mergeCell ref="B31:D31"/>
    <mergeCell ref="B32:D32"/>
    <mergeCell ref="B33:D33"/>
    <mergeCell ref="B52:H52"/>
    <mergeCell ref="B38:H38"/>
    <mergeCell ref="B2:H2"/>
    <mergeCell ref="B6:H6"/>
    <mergeCell ref="B18:H18"/>
    <mergeCell ref="B27:H27"/>
    <mergeCell ref="B40:D40"/>
    <mergeCell ref="B41:D41"/>
    <mergeCell ref="B19:D19"/>
    <mergeCell ref="B20:D20"/>
    <mergeCell ref="B22:D22"/>
    <mergeCell ref="B21:D21"/>
    <mergeCell ref="B23:D23"/>
    <mergeCell ref="B24:D24"/>
    <mergeCell ref="B34:D34"/>
    <mergeCell ref="B35:D35"/>
  </mergeCells>
  <pageMargins left="0.7" right="0.7" top="0.75" bottom="0.75" header="0.3" footer="0.3"/>
  <pageSetup orientation="portrait" r:id="rId1"/>
  <ignoredErrors>
    <ignoredError sqref="H34 H31 E57:H57 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1000</dc:creator>
  <cp:lastModifiedBy>PC</cp:lastModifiedBy>
  <dcterms:created xsi:type="dcterms:W3CDTF">2015-12-03T21:17:27Z</dcterms:created>
  <dcterms:modified xsi:type="dcterms:W3CDTF">2016-11-30T14:46:03Z</dcterms:modified>
</cp:coreProperties>
</file>