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activeTab="1"/>
  </bookViews>
  <sheets>
    <sheet name="INGRESOS" sheetId="1" r:id="rId1"/>
    <sheet name="EGRESOS" sheetId="2" r:id="rId2"/>
    <sheet name="DISPON. EGRESOS" sheetId="3" r:id="rId3"/>
    <sheet name="POR INGRESAR" sheetId="4" r:id="rId4"/>
    <sheet name="CONTRALORIA" sheetId="5" r:id="rId5"/>
    <sheet name="Grado Cumpl. metas (semest.)" sheetId="6" r:id="rId6"/>
    <sheet name="Detalle de plazas (semest.)" sheetId="7" r:id="rId7"/>
    <sheet name="Detalle de Transf." sheetId="8" r:id="rId8"/>
    <sheet name="Detalle Deuda" sheetId="9" r:id="rId9"/>
    <sheet name="Detalle de dietas (semest)" sheetId="10" r:id="rId10"/>
    <sheet name="Incentivos salariales (semestr)" sheetId="11" r:id="rId11"/>
    <sheet name="Hoja1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Flor de Mar?a Alfaro</author>
  </authors>
  <commentList>
    <comment ref="A7" authorId="0">
      <text>
        <r>
          <rPr>
            <sz val="8"/>
            <rFont val="Tahoma"/>
            <family val="2"/>
          </rPr>
          <t>Incluir el nombre del incentivo:  Prohibición, Dedicación exclusiva, anualidad, etc.</t>
        </r>
      </text>
    </comment>
    <comment ref="B7" authorId="0">
      <text>
        <r>
          <rPr>
            <sz val="8"/>
            <rFont val="Tahoma"/>
            <family val="2"/>
          </rPr>
          <t>Incluir la base legal, si existen varias, señalar cada una de las normas. Ejemplo para el incentivo "Prohibición" Código de Normas y Procedimientos Tributarios, Ley de Control Interno y Ley de Enriquecimiento Ilícito.</t>
        </r>
      </text>
    </comment>
    <comment ref="C7" authorId="0">
      <text>
        <r>
          <rPr>
            <sz val="8"/>
            <rFont val="Tahoma"/>
            <family val="2"/>
          </rPr>
          <t>Fórmula y explicación del cálculo. Ejemplo:  Dedicación exclusiva: Salario base *45%.  Explicación 45% si son bachilleres y  55% si son licenciados, sobre el salario base. Si son anualidades, el % de la anualidad sobre el salario base, etc.</t>
        </r>
      </text>
    </comment>
    <comment ref="D7" authorId="0">
      <text>
        <r>
          <rPr>
            <sz val="8"/>
            <rFont val="Tahoma"/>
            <family val="2"/>
          </rPr>
          <t>Información de carácter general o específica que tenga relevancia en relación con el incentivo, su base legal o procedimiento de cálculo.</t>
        </r>
      </text>
    </comment>
  </commentList>
</comments>
</file>

<file path=xl/sharedStrings.xml><?xml version="1.0" encoding="utf-8"?>
<sst xmlns="http://schemas.openxmlformats.org/spreadsheetml/2006/main" count="2983" uniqueCount="1934">
  <si>
    <t>5.01.07</t>
  </si>
  <si>
    <t>Transf.Cor. Gob.Central</t>
  </si>
  <si>
    <t>6.01.02</t>
  </si>
  <si>
    <t>Transf.Organos Desconc.</t>
  </si>
  <si>
    <t>6.01.03</t>
  </si>
  <si>
    <t>Transf.Cor.Inst Des. N. Emp</t>
  </si>
  <si>
    <t>6.01.04</t>
  </si>
  <si>
    <t>Transf.Cor. Gob. Locales</t>
  </si>
  <si>
    <t>6.02</t>
  </si>
  <si>
    <t>TRANSF.COR. A PERSON</t>
  </si>
  <si>
    <t>6.02.02</t>
  </si>
  <si>
    <t>Becas a Terceras Persona</t>
  </si>
  <si>
    <t>8.02</t>
  </si>
  <si>
    <t>AMORTIZAC. PRESTAM</t>
  </si>
  <si>
    <t>8.02.06</t>
  </si>
  <si>
    <t>Amot.Prest.Inst.Pub Finan</t>
  </si>
  <si>
    <t>9.02</t>
  </si>
  <si>
    <t>SUMAS SIN ASIG. PRES</t>
  </si>
  <si>
    <t>9.02.02</t>
  </si>
  <si>
    <t>PAGINA : 02</t>
  </si>
  <si>
    <t>PAGINA : 03</t>
  </si>
  <si>
    <t>1.3.1.2.03</t>
  </si>
  <si>
    <t>SERV. FINANC. SEG.</t>
  </si>
  <si>
    <t>1.3.1.2.03.04</t>
  </si>
  <si>
    <t>Serv. De Recaudación</t>
  </si>
  <si>
    <t>OTROS SERVICIOS</t>
  </si>
  <si>
    <t>1.3.1.2.09.00.0</t>
  </si>
  <si>
    <t>1.3.1.2.09.09.0</t>
  </si>
  <si>
    <t>Serv. Certificaciones</t>
  </si>
  <si>
    <t>1.3.2.</t>
  </si>
  <si>
    <t>INGRES. DE LA PROPIED</t>
  </si>
  <si>
    <t>1.3.2.3</t>
  </si>
  <si>
    <t>RENTA DE ACT. FINANC</t>
  </si>
  <si>
    <t>1.3.2.3.03</t>
  </si>
  <si>
    <t>2.6.1.08.08</t>
  </si>
  <si>
    <t>Mantenimiento y reparación Equipo Comp. Sist. Inf.</t>
  </si>
  <si>
    <t>2.6.2.01.04</t>
  </si>
  <si>
    <t>2.6.2.01.99</t>
  </si>
  <si>
    <t>2.6.2.99.03</t>
  </si>
  <si>
    <t>2.6.5.02.07</t>
  </si>
  <si>
    <t>2.6.5.02.99</t>
  </si>
  <si>
    <t>Otras Construcciones adiciones y mejoras</t>
  </si>
  <si>
    <t>2.10.2.99.04</t>
  </si>
  <si>
    <t>2.28.1.04.06</t>
  </si>
  <si>
    <t>2.6.2.99.06</t>
  </si>
  <si>
    <t>Utiles y mater. De resguardo y seguridad</t>
  </si>
  <si>
    <t>Construcción Reparación Aceras del Cantón</t>
  </si>
  <si>
    <t>Reparación Caminos y calles Cantón</t>
  </si>
  <si>
    <t>OTRAS RENT. ACT. FIN.</t>
  </si>
  <si>
    <t>1.3.2.3.03.01</t>
  </si>
  <si>
    <t>Intereses s/Ctas Corrientes</t>
  </si>
  <si>
    <t>1.3.3</t>
  </si>
  <si>
    <t>MULTAS SANC. REM.</t>
  </si>
  <si>
    <t>1.3.3.1</t>
  </si>
  <si>
    <t>MULTAS Y SANCIONES</t>
  </si>
  <si>
    <t>1.3.3.1.09</t>
  </si>
  <si>
    <t>Multas Declarac. Tard. Pat</t>
  </si>
  <si>
    <t>1.3.9</t>
  </si>
  <si>
    <t>OTROS INGR. NO TRIB.</t>
  </si>
  <si>
    <t>1.3.9.1.00.00.0</t>
  </si>
  <si>
    <t>Reintegros en Efectivo</t>
  </si>
  <si>
    <t>1.4.1.1</t>
  </si>
  <si>
    <t>TRANSF. CORR. GOB CE</t>
  </si>
  <si>
    <t>VENTA DE ACTIVOS</t>
  </si>
  <si>
    <t>2.1.1</t>
  </si>
  <si>
    <t>VENTA DE ACT. FIJOS</t>
  </si>
  <si>
    <t>2.1.1.3</t>
  </si>
  <si>
    <t>VENTA DE MAQ. EQUIP.</t>
  </si>
  <si>
    <t>2.1.1.3.01</t>
  </si>
  <si>
    <t>Venta de Hidrómetros</t>
  </si>
  <si>
    <t>1.1.0.01.01</t>
  </si>
  <si>
    <t>1.1.0.01.05</t>
  </si>
  <si>
    <t>1.1.0.02.05</t>
  </si>
  <si>
    <t>1.1.0.03.01</t>
  </si>
  <si>
    <t>Retribucion por años servidos</t>
  </si>
  <si>
    <t>1.1.0.03.03</t>
  </si>
  <si>
    <t>1.1.0.04.01</t>
  </si>
  <si>
    <t>Contribución patronal al seguro de salud de la CCSS</t>
  </si>
  <si>
    <t>1.1.0.04.05</t>
  </si>
  <si>
    <t>Informacion</t>
  </si>
  <si>
    <t>1.1.1.03.01</t>
  </si>
  <si>
    <t>Federación de Municipalidades de Heredia</t>
  </si>
  <si>
    <t>2.3.2.03.99</t>
  </si>
  <si>
    <t>Otros productos de uso construccion</t>
  </si>
  <si>
    <t>Contribución patronal al Banco Popular y D. C.</t>
  </si>
  <si>
    <t>1.1.0.05.03</t>
  </si>
  <si>
    <t>Aporte patronal al Fondo de Capitalización Laboral</t>
  </si>
  <si>
    <t>1.1.1.02.02</t>
  </si>
  <si>
    <t>Servicio de Energía Eléctrica</t>
  </si>
  <si>
    <t>1.1.1.02.04</t>
  </si>
  <si>
    <t>Servicio de Telecomunicaciones</t>
  </si>
  <si>
    <t>1.1.1.03.03</t>
  </si>
  <si>
    <t>Impreción Encuadernación y otros</t>
  </si>
  <si>
    <t>Servicios de desarrollo de Sistemas Informáticos</t>
  </si>
  <si>
    <t>1.1.1.06.01</t>
  </si>
  <si>
    <t>1.1.1.08.05</t>
  </si>
  <si>
    <t>Mantenimiento y Reparación de Equipo de Transp.</t>
  </si>
  <si>
    <t>1.1.1.08.07</t>
  </si>
  <si>
    <t>Manten. Y Reparación Equipo y Mob. De Oficina</t>
  </si>
  <si>
    <t>1.1.2.01.01</t>
  </si>
  <si>
    <t>1.1.2.01.04</t>
  </si>
  <si>
    <t>1.1.2.99.01</t>
  </si>
  <si>
    <t>Utiles Materiales de Oficina y Computo</t>
  </si>
  <si>
    <t>1.1.2.99.03</t>
  </si>
  <si>
    <t>Productos de papel cartón e impresos</t>
  </si>
  <si>
    <t>1.1.2.99.05</t>
  </si>
  <si>
    <t>Utiles y materiales de limpieza</t>
  </si>
  <si>
    <t>1.1.5.01.04</t>
  </si>
  <si>
    <t>Equipo y mobiliario de oficina</t>
  </si>
  <si>
    <t>1.1.5.01.05</t>
  </si>
  <si>
    <t>Equipo y programas de computo</t>
  </si>
  <si>
    <t>1.2.0.01.01</t>
  </si>
  <si>
    <t>1.2.0.03.01</t>
  </si>
  <si>
    <t>1.2.0.03.02</t>
  </si>
  <si>
    <t>Retribución por Ejercicio Legal de la Profeción</t>
  </si>
  <si>
    <t>1.2.0.03.03</t>
  </si>
  <si>
    <t>1.2.0.04.01</t>
  </si>
  <si>
    <t>1.2.0.04.05</t>
  </si>
  <si>
    <t>1.2.0.05.03</t>
  </si>
  <si>
    <t>1.2.1.03.03</t>
  </si>
  <si>
    <t>1.2.1.04.05</t>
  </si>
  <si>
    <t>1.2.1.06.01</t>
  </si>
  <si>
    <t>1.2.2.01.04</t>
  </si>
  <si>
    <t>1.2.2.99.01</t>
  </si>
  <si>
    <t>1.2.5.01.04</t>
  </si>
  <si>
    <t>1.2.5.01.05</t>
  </si>
  <si>
    <t>Organo Normalización Técnica 1% IBI</t>
  </si>
  <si>
    <t>Junta Administrativa del Registro Nacional</t>
  </si>
  <si>
    <t>1.4.6.01.01.01</t>
  </si>
  <si>
    <t>1.4.6.01.02.01</t>
  </si>
  <si>
    <t>1.4.6.01.02.02</t>
  </si>
  <si>
    <t>Aporte CONAGEBIO 10% Timbre Parques Nac.</t>
  </si>
  <si>
    <t>1.4.6.01.03.01</t>
  </si>
  <si>
    <t>Juntas de Educación 10% IBI</t>
  </si>
  <si>
    <t>1.4.6.01.03.02</t>
  </si>
  <si>
    <t>Consejo Nacional de Rehabilitación y Educ. Esp.</t>
  </si>
  <si>
    <t>1.4.6.01.04.01</t>
  </si>
  <si>
    <t>Unión Nacional de Gobiernos Locales</t>
  </si>
  <si>
    <t>1.4.6.01.04.02</t>
  </si>
  <si>
    <t>1.4.6.01.04.03</t>
  </si>
  <si>
    <t>Retribución por años servidos</t>
  </si>
  <si>
    <t>Herramientas e Instrumentos</t>
  </si>
  <si>
    <t>2.3.0.01.01</t>
  </si>
  <si>
    <t>2.3.0.02.01</t>
  </si>
  <si>
    <t>2.3.0.03.01</t>
  </si>
  <si>
    <t>2.3.0.03.03</t>
  </si>
  <si>
    <t>2.3.0.04.01</t>
  </si>
  <si>
    <t>2.3.0.04.05</t>
  </si>
  <si>
    <t>2.3.0.05.03</t>
  </si>
  <si>
    <t>2.3.1.01.02</t>
  </si>
  <si>
    <t>Alquiler Maquinaria Equipo y Mobiliario</t>
  </si>
  <si>
    <t>2.3.1.06.01</t>
  </si>
  <si>
    <t>2.3.2.01.01</t>
  </si>
  <si>
    <t>2.3.2.03.02</t>
  </si>
  <si>
    <t>Materiales y Productos Minerales y Asfalticos</t>
  </si>
  <si>
    <t>2.3.2.04.02</t>
  </si>
  <si>
    <t>Repuestos y accesorios</t>
  </si>
  <si>
    <t>2.4.0.01.01</t>
  </si>
  <si>
    <t>2.4.0.02.01</t>
  </si>
  <si>
    <t>2.4.0.03.01</t>
  </si>
  <si>
    <t>2.4.0.03.03</t>
  </si>
  <si>
    <t>2.4.0.04.01</t>
  </si>
  <si>
    <t>2.4.0.04.05</t>
  </si>
  <si>
    <t>2.4.0.05.03</t>
  </si>
  <si>
    <t>2.4.1.06.01</t>
  </si>
  <si>
    <t>Mantenimiento y Reparación Equipo de Transp.</t>
  </si>
  <si>
    <t>Materiales y productos metálicos</t>
  </si>
  <si>
    <t>Materiales y productos minerales y asfalticos</t>
  </si>
  <si>
    <t>Herramientas e instrumentos</t>
  </si>
  <si>
    <t>2.6.0.01.01</t>
  </si>
  <si>
    <t>2.6.0.02.01</t>
  </si>
  <si>
    <t>2.6.0.03.01</t>
  </si>
  <si>
    <t>2.6.0.03.03</t>
  </si>
  <si>
    <t>2.6.0.04.01</t>
  </si>
  <si>
    <t>2.6.0.04.05</t>
  </si>
  <si>
    <t>2.6.0.05.03</t>
  </si>
  <si>
    <t>2.6.1.01.02</t>
  </si>
  <si>
    <t>Alquiler de maquinaria equipo y mobiliario</t>
  </si>
  <si>
    <t>2.6.1.02.02</t>
  </si>
  <si>
    <t>Servicio de energía eléctrica</t>
  </si>
  <si>
    <t>2.6.1.06.01</t>
  </si>
  <si>
    <t>2.6.1.08.03</t>
  </si>
  <si>
    <t>Mantenimiento de Instalaciones y otras obras</t>
  </si>
  <si>
    <t>2.6.1.08.05</t>
  </si>
  <si>
    <t>2.6.1.99.01</t>
  </si>
  <si>
    <t>Servicio de regulación</t>
  </si>
  <si>
    <t>1.1.03.01</t>
  </si>
  <si>
    <t>Información</t>
  </si>
  <si>
    <t>1.03.01</t>
  </si>
  <si>
    <t>Fed. Municipalidades Heredia</t>
  </si>
  <si>
    <t>2.1.04.03</t>
  </si>
  <si>
    <t>2.2.03.99</t>
  </si>
  <si>
    <t>Otros Mater. Prod. Uso co</t>
  </si>
  <si>
    <t>2.03.99</t>
  </si>
  <si>
    <t>Otros mater. Prod. Uso con</t>
  </si>
  <si>
    <t>Utiles y mater. Resg. Seg.</t>
  </si>
  <si>
    <t>Utiles Mater. Resg. Seg.</t>
  </si>
  <si>
    <t>2.5.02.07</t>
  </si>
  <si>
    <t>2.6.2.01.01</t>
  </si>
  <si>
    <t>2.6.2.03.06</t>
  </si>
  <si>
    <t>Materiales y productos de plásticos</t>
  </si>
  <si>
    <t>2.6.2.04.01</t>
  </si>
  <si>
    <t>2.6.2.04.02</t>
  </si>
  <si>
    <t>Actividades protocolarias y sociales</t>
  </si>
  <si>
    <t>1.1.2.1.01.00.0.0</t>
  </si>
  <si>
    <t>Impuesto sobre Bienes inmuebles 7729</t>
  </si>
  <si>
    <t>1.1.3.2.01.05.0.0</t>
  </si>
  <si>
    <t>1.1.3.2.02.03.9.0</t>
  </si>
  <si>
    <t>1.1.3.3.01.02.0.0</t>
  </si>
  <si>
    <t>1.1.3.3.01.03.0.0</t>
  </si>
  <si>
    <t>1.1.9.1.01.00.0.0</t>
  </si>
  <si>
    <t>1.1.9.1.02.00.0.0</t>
  </si>
  <si>
    <t>1.3.1.1.05.00.0.0</t>
  </si>
  <si>
    <t xml:space="preserve">Venta de agua  </t>
  </si>
  <si>
    <t>1.3.1.2.03.04.0.0</t>
  </si>
  <si>
    <t>Servicio de recaudación (CNFL)</t>
  </si>
  <si>
    <t>1.3.1.2.05.02.0.0</t>
  </si>
  <si>
    <t>1.3.1.2.05.03.0.0</t>
  </si>
  <si>
    <t>1.3.1.2.05.04.1.0</t>
  </si>
  <si>
    <t>1.3.1.2.05.04.2.0</t>
  </si>
  <si>
    <t>1.3.1.2.09.09.0.0</t>
  </si>
  <si>
    <t>1.3.1.3.02.09.0.0</t>
  </si>
  <si>
    <t>1.3.2.3.03.01.0.0</t>
  </si>
  <si>
    <t>Intereses sobre cuentas corrientes</t>
  </si>
  <si>
    <t>Multas declaración tardia de patentes</t>
  </si>
  <si>
    <t>1.3.4.2.00.00.0.0</t>
  </si>
  <si>
    <t>Intereses moratorios por atraso en pago</t>
  </si>
  <si>
    <t>1.3.9.1.00.00.0.0</t>
  </si>
  <si>
    <t>Reintegros en efectivo</t>
  </si>
  <si>
    <t>Consejo de Seguridad Vial multas L 7331</t>
  </si>
  <si>
    <t>1.4.1.3.01.00.0.0</t>
  </si>
  <si>
    <t>Aporte IFAM Licores nacionales y extranje.</t>
  </si>
  <si>
    <t>2.1.1.3.00.00.0.0</t>
  </si>
  <si>
    <t>Venta de Hidrómertros</t>
  </si>
  <si>
    <t>2.4.1.1.01.00.0.0</t>
  </si>
  <si>
    <t>2.4.1.3.01.00.0.0</t>
  </si>
  <si>
    <t>Organo Normalización  Tec.</t>
  </si>
  <si>
    <t>1.1.2.9.01.00</t>
  </si>
  <si>
    <t>Otros impuestos a la prop.</t>
  </si>
  <si>
    <t>1.1.2.9.01.00.0.0</t>
  </si>
  <si>
    <t>Otros impuestos a la propiedad</t>
  </si>
  <si>
    <t>1.4.1.2.00</t>
  </si>
  <si>
    <t>TRANSF.CORR.ORG.DESC</t>
  </si>
  <si>
    <t>1.4.1.2.01.00</t>
  </si>
  <si>
    <t>Aporte Comité Person Jóven</t>
  </si>
  <si>
    <t>OTROS PROYECTOS</t>
  </si>
  <si>
    <t>1.1.01</t>
  </si>
  <si>
    <t>1.1.01.01</t>
  </si>
  <si>
    <t>Alquileres de Edificios y loc.</t>
  </si>
  <si>
    <t>1.1.05</t>
  </si>
  <si>
    <t>GASTOS DE VIAJE Y TRANS</t>
  </si>
  <si>
    <t>1.1.05.02</t>
  </si>
  <si>
    <t>Viaticos dentro del país</t>
  </si>
  <si>
    <t>1.1.07</t>
  </si>
  <si>
    <t>CAPACITACION Y PROTOCO</t>
  </si>
  <si>
    <t>1.1.07.01</t>
  </si>
  <si>
    <t>Actividades de Capacitac.</t>
  </si>
  <si>
    <t>1.05</t>
  </si>
  <si>
    <t>GASTOS DE VIAJE TRANSP.</t>
  </si>
  <si>
    <t>1.05.02</t>
  </si>
  <si>
    <t>1.07.01</t>
  </si>
  <si>
    <t>Actividades de Capacitación</t>
  </si>
  <si>
    <t>1.01.01</t>
  </si>
  <si>
    <t>Alquiler de Edif. Y Locales</t>
  </si>
  <si>
    <t>1.1.0.03.02</t>
  </si>
  <si>
    <t>Retribución al Ejercicio liberal de la profeción</t>
  </si>
  <si>
    <t>1.1.1.01.01</t>
  </si>
  <si>
    <t>Alquiler de Edificios y Locales</t>
  </si>
  <si>
    <t>1.2.1.05.02</t>
  </si>
  <si>
    <t>Viaticos dentro del pais</t>
  </si>
  <si>
    <t>1.2.1.07.01</t>
  </si>
  <si>
    <t>Actividades de capacitación</t>
  </si>
  <si>
    <t>1.3.1.2.04.01.0.0</t>
  </si>
  <si>
    <t>Alquiler de Edificios</t>
  </si>
  <si>
    <t>Aporte Comité Cantonal Persona Jóven</t>
  </si>
  <si>
    <t>1.3.1.2.04</t>
  </si>
  <si>
    <t>1.3.1.2.04.01</t>
  </si>
  <si>
    <t>Alquiler de Edificio</t>
  </si>
  <si>
    <t>1.1.1.07.01</t>
  </si>
  <si>
    <t>1.1.04.02</t>
  </si>
  <si>
    <t>Servicios jurídicos</t>
  </si>
  <si>
    <t>1.1.04.99</t>
  </si>
  <si>
    <t>Otros serv. Gestion apoyo</t>
  </si>
  <si>
    <t>1.04.02</t>
  </si>
  <si>
    <t>Servicios Jurídicos</t>
  </si>
  <si>
    <t>1.04.99</t>
  </si>
  <si>
    <t>Otros serv. Gestión apoyo</t>
  </si>
  <si>
    <t>1.1.07.02</t>
  </si>
  <si>
    <t>4.5.5.02.07.02</t>
  </si>
  <si>
    <t>Actividades Protocol Soc.</t>
  </si>
  <si>
    <t>2.0.01.05</t>
  </si>
  <si>
    <t>2.02.03</t>
  </si>
  <si>
    <t>2.5.01.01</t>
  </si>
  <si>
    <t>Maquinaria y equipo p. prod.</t>
  </si>
  <si>
    <t>2.6</t>
  </si>
  <si>
    <t>5.01.01</t>
  </si>
  <si>
    <t>010</t>
  </si>
  <si>
    <t>SOCIALES Y COMPLEM</t>
  </si>
  <si>
    <t>022</t>
  </si>
  <si>
    <t>SEGURIDAD VIAL</t>
  </si>
  <si>
    <t>3.5.02</t>
  </si>
  <si>
    <t>CONSTRUC. ADIC. MEJO</t>
  </si>
  <si>
    <t>3.5.02.02</t>
  </si>
  <si>
    <t>Vias de Comunicac. Terr.</t>
  </si>
  <si>
    <t>Instalaciones</t>
  </si>
  <si>
    <t>5.02</t>
  </si>
  <si>
    <t>CONST. ADIC. MEJORAS</t>
  </si>
  <si>
    <t>5.02.02</t>
  </si>
  <si>
    <t>Vias de Comunicación Ter</t>
  </si>
  <si>
    <t>INSTALACIONES</t>
  </si>
  <si>
    <t>2.5.01.99</t>
  </si>
  <si>
    <t>Maquinaria y equipo diverso</t>
  </si>
  <si>
    <t>5.01.99</t>
  </si>
  <si>
    <t>1.3.1.1.09.00.0</t>
  </si>
  <si>
    <t>Venta de otros bienes</t>
  </si>
  <si>
    <t>1.3.1.1.09.00.0.0</t>
  </si>
  <si>
    <t>Venta de otros Bienes (Cartel Licitación)</t>
  </si>
  <si>
    <t>1.1.1.04.02</t>
  </si>
  <si>
    <t>1.1.1.04.99</t>
  </si>
  <si>
    <t>Otros servicios de Gestión y apoyo</t>
  </si>
  <si>
    <t>1.1.1.05.02</t>
  </si>
  <si>
    <t>2.3.0.01.05</t>
  </si>
  <si>
    <t>2.6.5.01.99</t>
  </si>
  <si>
    <t>2.10.1.07.02</t>
  </si>
  <si>
    <t>PAGINA: 05</t>
  </si>
  <si>
    <t>1.1.0.02.01</t>
  </si>
  <si>
    <t>%</t>
  </si>
  <si>
    <t>1.2.04</t>
  </si>
  <si>
    <t>HERRAMIENTAS REP, ACC.</t>
  </si>
  <si>
    <t>1.2.04.01</t>
  </si>
  <si>
    <t>Herramientas e instrument.</t>
  </si>
  <si>
    <t>1.2.99.04</t>
  </si>
  <si>
    <t>Textiles y Vestuarios</t>
  </si>
  <si>
    <t>2.99.04</t>
  </si>
  <si>
    <t>Servicios de Ingenieria</t>
  </si>
  <si>
    <t>1.04.03</t>
  </si>
  <si>
    <t>2.2.01.99</t>
  </si>
  <si>
    <t>Otros productos quimicos</t>
  </si>
  <si>
    <t>2.01.99</t>
  </si>
  <si>
    <t>2.2.99</t>
  </si>
  <si>
    <t>UTILES MAT. SUM .DIV.</t>
  </si>
  <si>
    <t>2.2.99.99</t>
  </si>
  <si>
    <t>Otros Utlles matr. Sum.</t>
  </si>
  <si>
    <t>2.99.99</t>
  </si>
  <si>
    <t>Otros Utiles Mat. Y sum.</t>
  </si>
  <si>
    <t>2.1.02.99</t>
  </si>
  <si>
    <t>Otros servicios Básicos</t>
  </si>
  <si>
    <t>1.02.99</t>
  </si>
  <si>
    <t>2.2.99.04</t>
  </si>
  <si>
    <t>1.1.03.06</t>
  </si>
  <si>
    <t>Comisiones y Gastos serv</t>
  </si>
  <si>
    <t>1.03.06</t>
  </si>
  <si>
    <t>1.6.01.02.03</t>
  </si>
  <si>
    <t>1.1.1.03.06</t>
  </si>
  <si>
    <t>Comisiones y gastos por servicios financieros</t>
  </si>
  <si>
    <t>1.1.2.99.04</t>
  </si>
  <si>
    <t>Textiles y vestuario</t>
  </si>
  <si>
    <t>Textiles y vestuarios</t>
  </si>
  <si>
    <t>2.3.2.99.04</t>
  </si>
  <si>
    <t>2.6.2.99.04</t>
  </si>
  <si>
    <t>Otros utiles materiales y suministros</t>
  </si>
  <si>
    <t>1.1.1.04.03</t>
  </si>
  <si>
    <t>1.2.2.99.03</t>
  </si>
  <si>
    <t>1.4.6.01.02.03</t>
  </si>
  <si>
    <t>2.3.2.01.99</t>
  </si>
  <si>
    <t>2.3.2.03.03</t>
  </si>
  <si>
    <t>2.3.2.04.01</t>
  </si>
  <si>
    <t>2.6.0.01.05</t>
  </si>
  <si>
    <t>2.6.1.04.99</t>
  </si>
  <si>
    <t>Otros servicios de gestión y apoyo</t>
  </si>
  <si>
    <t>2.6.2.03.04</t>
  </si>
  <si>
    <t>Mater. Y Product. Electricos telefonicos y de comp.</t>
  </si>
  <si>
    <t>2.9.2.99.99</t>
  </si>
  <si>
    <t>Otros utiles materiales y suministros diversos</t>
  </si>
  <si>
    <t>2.10.0.01.01</t>
  </si>
  <si>
    <t>2.10.0.03.01</t>
  </si>
  <si>
    <t>2.10.0.03.03</t>
  </si>
  <si>
    <t>2.10.0.04.01</t>
  </si>
  <si>
    <t>2.10.0.04.05</t>
  </si>
  <si>
    <t>2.10.0.05.03</t>
  </si>
  <si>
    <t>2.10.1.04.06</t>
  </si>
  <si>
    <t>2.10.1.06.01</t>
  </si>
  <si>
    <t>2.10.6.02.02</t>
  </si>
  <si>
    <t>Becas a terceras personas</t>
  </si>
  <si>
    <t>3.7.9.02.02.02</t>
  </si>
  <si>
    <t>1.1.04.03</t>
  </si>
  <si>
    <t>1.2.03</t>
  </si>
  <si>
    <t>MATER. PROD. USO CONSTRUC</t>
  </si>
  <si>
    <t>1.5.01.99</t>
  </si>
  <si>
    <t>2.1.03</t>
  </si>
  <si>
    <t>SERV. COMERC. FINANC</t>
  </si>
  <si>
    <t>2.1.03.03</t>
  </si>
  <si>
    <t>Impresión encuaden. Otros</t>
  </si>
  <si>
    <t>2.1.04.99</t>
  </si>
  <si>
    <t>2.1.07.01</t>
  </si>
  <si>
    <t>2.6.02</t>
  </si>
  <si>
    <t>TRANSF. CORR. A PERS</t>
  </si>
  <si>
    <t>2.6.02.02</t>
  </si>
  <si>
    <t>028</t>
  </si>
  <si>
    <t>ATENCION EMERG. CAN</t>
  </si>
  <si>
    <t>SUMAS CON DEST. ESP. SAP</t>
  </si>
  <si>
    <t>3.9.02.02.02</t>
  </si>
  <si>
    <t>1.5.01.02</t>
  </si>
  <si>
    <t>Equipo de Transporte</t>
  </si>
  <si>
    <t>5,01.02</t>
  </si>
  <si>
    <t>1.6.01.05</t>
  </si>
  <si>
    <t>TRANSF.CORR. EMP PUBL</t>
  </si>
  <si>
    <t>1.6.01.05.01</t>
  </si>
  <si>
    <t>IFAM 1% IBI</t>
  </si>
  <si>
    <t>6.01.05</t>
  </si>
  <si>
    <t>Transf.Cor.Emp. Publ.N Fi</t>
  </si>
  <si>
    <t>2.2.02.02</t>
  </si>
  <si>
    <t>Productos Agroforestales</t>
  </si>
  <si>
    <t>2.02.02</t>
  </si>
  <si>
    <t>Productos agroforestales</t>
  </si>
  <si>
    <t>2.5.01.04</t>
  </si>
  <si>
    <t>2.5.01.05</t>
  </si>
  <si>
    <t>Equipo de comunicación</t>
  </si>
  <si>
    <t>Equipo y mobiliario Oficina</t>
  </si>
  <si>
    <t>Equipo y programas computo</t>
  </si>
  <si>
    <t>3.5.02.01</t>
  </si>
  <si>
    <t>Edificios</t>
  </si>
  <si>
    <t>Otras construc. Adic. Mej.</t>
  </si>
  <si>
    <t>5.02.01</t>
  </si>
  <si>
    <t>3.7.</t>
  </si>
  <si>
    <t>TRANSFERENCIAS CAPITAL</t>
  </si>
  <si>
    <t>3.7.03</t>
  </si>
  <si>
    <t>TRANSF.CAP.ENT.PRIV.S.F.L.</t>
  </si>
  <si>
    <t>3.7.03.01</t>
  </si>
  <si>
    <t>EDIFICIOS</t>
  </si>
  <si>
    <t>TRANSFERENC. CAPITAL</t>
  </si>
  <si>
    <t>TRANSF.CAP.ENT.PRIV SFL</t>
  </si>
  <si>
    <t>7.03.01</t>
  </si>
  <si>
    <t>1.4.6.03.01</t>
  </si>
  <si>
    <t>Prestaciones legales</t>
  </si>
  <si>
    <t>Transf. Capital a asociaciones</t>
  </si>
  <si>
    <t>4.5.</t>
  </si>
  <si>
    <t>4.5.02</t>
  </si>
  <si>
    <t>4.5.02.02</t>
  </si>
  <si>
    <t>4.5.02.07</t>
  </si>
  <si>
    <t>4.5.02.99</t>
  </si>
  <si>
    <t>04</t>
  </si>
  <si>
    <t>9.02.02.02</t>
  </si>
  <si>
    <t>PAGINA: 09</t>
  </si>
  <si>
    <t>PAGINA 13</t>
  </si>
  <si>
    <t>PAGINA : 05</t>
  </si>
  <si>
    <t>TRANSF. CAPITAL</t>
  </si>
  <si>
    <t>TRANSF. DE CAPITAL</t>
  </si>
  <si>
    <t>2.10.2.01.04</t>
  </si>
  <si>
    <t>2.10.5.01.03</t>
  </si>
  <si>
    <t>2.10.5.01.04</t>
  </si>
  <si>
    <t>Equipo y mobiliario de Oficina</t>
  </si>
  <si>
    <t>2.25.2.02.02</t>
  </si>
  <si>
    <t>3.2.5.02.02.01</t>
  </si>
  <si>
    <t>3.2.5.02.02.02</t>
  </si>
  <si>
    <t>3.2.5.02.02.03</t>
  </si>
  <si>
    <t>6.01.06</t>
  </si>
  <si>
    <t>Otras transf. corr. Sect. Pub</t>
  </si>
  <si>
    <t>8.02.03</t>
  </si>
  <si>
    <t>Amot.Prest.Inst.Des. N.E.</t>
  </si>
  <si>
    <t>0.01.03</t>
  </si>
  <si>
    <t>5.99</t>
  </si>
  <si>
    <t>BIENES DURADEROS DIV</t>
  </si>
  <si>
    <t>5.99.99</t>
  </si>
  <si>
    <t>2.1.05</t>
  </si>
  <si>
    <t>GASTOS DE VIAJE Y TR.</t>
  </si>
  <si>
    <t>2.1.05.01</t>
  </si>
  <si>
    <t>Transporte dentro pais</t>
  </si>
  <si>
    <t>1.05.01</t>
  </si>
  <si>
    <t>PAGINA 14</t>
  </si>
  <si>
    <t>1.4.6.06.02</t>
  </si>
  <si>
    <t>Reintegros y devoluciones</t>
  </si>
  <si>
    <t>1.4.8.02.03</t>
  </si>
  <si>
    <t>Amortización de Prest. Inst. Desentral no empres.</t>
  </si>
  <si>
    <t>2.3.3.02.03</t>
  </si>
  <si>
    <t>Intereses sobre préstamos inst. desent. No empres.</t>
  </si>
  <si>
    <t>2.6.5.01.04</t>
  </si>
  <si>
    <t>2.6.5.01.05</t>
  </si>
  <si>
    <t>2.10.2.99.03</t>
  </si>
  <si>
    <t>2.10.2.99.05</t>
  </si>
  <si>
    <t>2.10.2.02.03</t>
  </si>
  <si>
    <t>Alimentos y bebidas</t>
  </si>
  <si>
    <t>3.0.0.0.00.00.0</t>
  </si>
  <si>
    <t>3.3.0.0.00.00.0</t>
  </si>
  <si>
    <t>RECUR. VIG. ANTERIORES</t>
  </si>
  <si>
    <t>3.3.1.0.00.00.0</t>
  </si>
  <si>
    <t>3.3.2.0.00.00.0</t>
  </si>
  <si>
    <t>3.3.2.0.00.01.0</t>
  </si>
  <si>
    <t>Jta. Administ. Reg. Nac.</t>
  </si>
  <si>
    <t>SUPERAVIT ESPECIFICO</t>
  </si>
  <si>
    <t>SUPERAVIT LIBRE</t>
  </si>
  <si>
    <t>3.3.2.0.00.03.0</t>
  </si>
  <si>
    <t>Jtas de Educación 10% ibi</t>
  </si>
  <si>
    <t>3.3.2.0.00.04.0</t>
  </si>
  <si>
    <t>Organo Normalizac. Tec.</t>
  </si>
  <si>
    <t>3.3.2.0.00.05.0</t>
  </si>
  <si>
    <t>Fondo Impuest. Bienes Inm.</t>
  </si>
  <si>
    <t>3.3.2.0.00.06.0</t>
  </si>
  <si>
    <t>3.3.2.0.00.07.0</t>
  </si>
  <si>
    <t>3.3.2.0.00.08.0</t>
  </si>
  <si>
    <t>3.3.2.0.00.09.0</t>
  </si>
  <si>
    <t>Fondo Parq. Nac. L.7788</t>
  </si>
  <si>
    <t>3.3.2.0.00.10.0</t>
  </si>
  <si>
    <t>CONAGEBIO 10% l.7788</t>
  </si>
  <si>
    <t>3.3.2.0.00.11.0</t>
  </si>
  <si>
    <t>3.3.2.0.00.12.0</t>
  </si>
  <si>
    <t>3.3.2.0.00.13.0</t>
  </si>
  <si>
    <t>Proyecto persona joven</t>
  </si>
  <si>
    <t>3.3.2.0.00.14.0</t>
  </si>
  <si>
    <t>Saldo Partidas Específic.</t>
  </si>
  <si>
    <t>3.3.2.0.00.15.0</t>
  </si>
  <si>
    <t>FINANCIAMIENTO</t>
  </si>
  <si>
    <t>1.1.07.03</t>
  </si>
  <si>
    <t>Gastos de Repres. Instit.</t>
  </si>
  <si>
    <t>2.1.08.04</t>
  </si>
  <si>
    <t>Mant. Repara. Maq Eq. Prod</t>
  </si>
  <si>
    <t>2.5.02</t>
  </si>
  <si>
    <t>CONSTRUC. ADIC. MEJOR</t>
  </si>
  <si>
    <t>2.5.02.99</t>
  </si>
  <si>
    <t>Otras construc. Adic.mejor</t>
  </si>
  <si>
    <t>3.1</t>
  </si>
  <si>
    <t>3.1.08</t>
  </si>
  <si>
    <t>MANTEN Y REPARACION</t>
  </si>
  <si>
    <t>3.1.08.02</t>
  </si>
  <si>
    <t>Mantenimiento Vias Com.</t>
  </si>
  <si>
    <t>3.1.08.04</t>
  </si>
  <si>
    <t>Mant, rep.maq. Eq. Produc.</t>
  </si>
  <si>
    <t>3.1.08.05</t>
  </si>
  <si>
    <t>Mant. Rep. Equipo transp.</t>
  </si>
  <si>
    <t>3.2</t>
  </si>
  <si>
    <t>3.2.04</t>
  </si>
  <si>
    <t>HERRAM. REP ACCES.</t>
  </si>
  <si>
    <t>3.2.99</t>
  </si>
  <si>
    <t>UTILES MAT. SUM. DIV.</t>
  </si>
  <si>
    <t>3.2.99.01</t>
  </si>
  <si>
    <t>Utiles. Mater ofic. Comp</t>
  </si>
  <si>
    <t>3.5.01</t>
  </si>
  <si>
    <t>MAQU. EQU. MOBILIAR</t>
  </si>
  <si>
    <t>3.5.01.05</t>
  </si>
  <si>
    <t>Equipo y Progr. Computo</t>
  </si>
  <si>
    <t>3.5.02.99</t>
  </si>
  <si>
    <t>Otras construc. Adic. Mej</t>
  </si>
  <si>
    <t>3.7.01</t>
  </si>
  <si>
    <t>TRANSF. CAP DEL SEC PUB</t>
  </si>
  <si>
    <t>3.7.01.03</t>
  </si>
  <si>
    <t>Transf. cap.inst.desen n em</t>
  </si>
  <si>
    <t>Transf. Cap. A Asociaciones</t>
  </si>
  <si>
    <t>3.9.02.02.03</t>
  </si>
  <si>
    <t>1.07.03</t>
  </si>
  <si>
    <t>Gastos de represent. Instituc.</t>
  </si>
  <si>
    <t>1.08.04</t>
  </si>
  <si>
    <t>Mant.Rep.Maq. Eq. Produc</t>
  </si>
  <si>
    <t>5.02.99</t>
  </si>
  <si>
    <t>Otras construc.adic. Mejor</t>
  </si>
  <si>
    <t>TRANSF.CAP.DEL SEC. PUBL</t>
  </si>
  <si>
    <t>7.01</t>
  </si>
  <si>
    <t>7.01.03</t>
  </si>
  <si>
    <t>Transf. cap. Inst. des. N emp</t>
  </si>
  <si>
    <t>9.02.02.04</t>
  </si>
  <si>
    <t>5.02.07</t>
  </si>
  <si>
    <t>PAGINA 15</t>
  </si>
  <si>
    <t>3.5.02.07</t>
  </si>
  <si>
    <t>3.1.</t>
  </si>
  <si>
    <t>3.2.</t>
  </si>
  <si>
    <t>2.3.1.08.04</t>
  </si>
  <si>
    <t>Manten. Reparac. Equipo para la produccion</t>
  </si>
  <si>
    <t>1.0.01.03</t>
  </si>
  <si>
    <t>1.6.03</t>
  </si>
  <si>
    <t>PRESTACIONES</t>
  </si>
  <si>
    <t>1.6.03.01</t>
  </si>
  <si>
    <t>Prestaciones Legales</t>
  </si>
  <si>
    <t>6.03</t>
  </si>
  <si>
    <t>6.03.01</t>
  </si>
  <si>
    <t>3.2.5.02.02.06</t>
  </si>
  <si>
    <t>4.2.5.01.01</t>
  </si>
  <si>
    <t>4.6.5.02.99.02</t>
  </si>
  <si>
    <t>**04**</t>
  </si>
  <si>
    <t>INVERSIONES CON PARTIDAS ESPECIFICAS</t>
  </si>
  <si>
    <t>4.2.5.02.02.01</t>
  </si>
  <si>
    <t>Construcción aceras Santa Marta</t>
  </si>
  <si>
    <t>4.2.5.02.02.06</t>
  </si>
  <si>
    <t>4,7</t>
  </si>
  <si>
    <t>Mejoramiento infraestructura del Acueducto</t>
  </si>
  <si>
    <t>4.6.5.02.99.01</t>
  </si>
  <si>
    <t>Construc. Cancha multiusos Sant. Trinidad</t>
  </si>
  <si>
    <t>3.3.1.0.00.00.0.0</t>
  </si>
  <si>
    <t>Superavit Libre</t>
  </si>
  <si>
    <t>3.3.2.0.00.01.0.0</t>
  </si>
  <si>
    <t>Junta Administrativa Registro Nacional</t>
  </si>
  <si>
    <t>3.3.2.0.00.03.0.0</t>
  </si>
  <si>
    <t>3.3.2.0.00.04.0.0</t>
  </si>
  <si>
    <t>Organo normalización Tecnica</t>
  </si>
  <si>
    <t>3.3.2.0.00.05.0.0</t>
  </si>
  <si>
    <t>Fondo Impuesto Bienes Inmuebles</t>
  </si>
  <si>
    <t>3.3.2.0.00.06.0.0</t>
  </si>
  <si>
    <t>3.3.2.0.00.07.0.0</t>
  </si>
  <si>
    <t>3.3.2.0.00.08.0.0</t>
  </si>
  <si>
    <t>3.3.2.0.00.09.0.0</t>
  </si>
  <si>
    <t>CONAGEBIO 10% Ley 7788</t>
  </si>
  <si>
    <t>3.3.2.0.00.10.0.0</t>
  </si>
  <si>
    <t>Fondo Parques Nacionales Ley 7788</t>
  </si>
  <si>
    <t>3.3.2.0.00.11.0.0</t>
  </si>
  <si>
    <t>3.3.2.0.00.12.0.0</t>
  </si>
  <si>
    <t>3.3.2.0.00.13.0.0</t>
  </si>
  <si>
    <t>Proyecto Comité Persona Jóven</t>
  </si>
  <si>
    <t>3.3.2.0.00.14.0.0</t>
  </si>
  <si>
    <t>Saldo Partidas Específicas</t>
  </si>
  <si>
    <t>3.3.2.0.00.15.0.0</t>
  </si>
  <si>
    <t>PAGINA 02</t>
  </si>
  <si>
    <t>4.5.01</t>
  </si>
  <si>
    <t>MAQUINARIA EQUIPO MOB</t>
  </si>
  <si>
    <t>4.5.01.01</t>
  </si>
  <si>
    <t>Maquinaria y eq. Producc.</t>
  </si>
  <si>
    <t>4.5.01.05</t>
  </si>
  <si>
    <t>Equipo y prog. Computo</t>
  </si>
  <si>
    <t>4.5.03</t>
  </si>
  <si>
    <t>BIENES PREEXISTENTES</t>
  </si>
  <si>
    <t>4.7.7</t>
  </si>
  <si>
    <t>4.7.7.03</t>
  </si>
  <si>
    <t>TRANSF.CAP ENT.PRIVA</t>
  </si>
  <si>
    <t>DAS SIN FINES DE LUCRO</t>
  </si>
  <si>
    <t>4.7.7.03.01</t>
  </si>
  <si>
    <t>TRANSF. CAP. ASOCIAC.</t>
  </si>
  <si>
    <t>4.7.7.03.01.02</t>
  </si>
  <si>
    <t>Aporte Unidad paliativos</t>
  </si>
  <si>
    <t>5.03</t>
  </si>
  <si>
    <t>Fondo plan de lotificación</t>
  </si>
  <si>
    <t>OTRAS TRANSF. CORR. SP</t>
  </si>
  <si>
    <t>1.6.01.06.02</t>
  </si>
  <si>
    <t>Reintegros o devoluciones</t>
  </si>
  <si>
    <t>1.6.01.06</t>
  </si>
  <si>
    <t>1.8.02.03</t>
  </si>
  <si>
    <t>2.0.01.03</t>
  </si>
  <si>
    <t>Servicios Especiales</t>
  </si>
  <si>
    <t>2.1.08.08</t>
  </si>
  <si>
    <t>Mant. Rep. Equipo comp</t>
  </si>
  <si>
    <t>2.2.99.03</t>
  </si>
  <si>
    <t>Productos papel car. Im.</t>
  </si>
  <si>
    <t>Utiles y mater. De limpieza</t>
  </si>
  <si>
    <t>2.2.99.05</t>
  </si>
  <si>
    <t>2.3</t>
  </si>
  <si>
    <t>2.3.2</t>
  </si>
  <si>
    <t>INTERES S/PRESTAMOS</t>
  </si>
  <si>
    <t>2.3.2.03</t>
  </si>
  <si>
    <t>Inter.s/prest.inst.desen NE</t>
  </si>
  <si>
    <t>2.3.2.06</t>
  </si>
  <si>
    <t>Inter.s/prest.inst.publ finan.</t>
  </si>
  <si>
    <t>2.5.99</t>
  </si>
  <si>
    <t>BIENES DURADER, DIV.</t>
  </si>
  <si>
    <t>2.5.99.99</t>
  </si>
  <si>
    <t>Otros bienes duraderos</t>
  </si>
  <si>
    <t>2.8</t>
  </si>
  <si>
    <t>2.8.02</t>
  </si>
  <si>
    <t>AMORTIZACION PREST.</t>
  </si>
  <si>
    <t>MANT. DE EDIFICIOS</t>
  </si>
  <si>
    <t>1.3.02.03</t>
  </si>
  <si>
    <t>Inst. desentral. No empresa.</t>
  </si>
  <si>
    <t>3-02.03</t>
  </si>
  <si>
    <t>Int.S/prést.Inst.desent.no emp</t>
  </si>
  <si>
    <t>2.0.03.02</t>
  </si>
  <si>
    <t>Retrib al Ejercicio liberal</t>
  </si>
  <si>
    <t>4.1</t>
  </si>
  <si>
    <t>4.1.08</t>
  </si>
  <si>
    <t>4.1.08.05</t>
  </si>
  <si>
    <t>Manten. Rep. Equ. Trans.</t>
  </si>
  <si>
    <t>1.1.04.06</t>
  </si>
  <si>
    <t>Servicios generales</t>
  </si>
  <si>
    <t>1.4.3.02.03</t>
  </si>
  <si>
    <t>Interéses sobre préstamos Inst. desent. No empres.</t>
  </si>
  <si>
    <t>2.6.0.03.02</t>
  </si>
  <si>
    <t>Retribucion al ejercicio liberal de la profeción</t>
  </si>
  <si>
    <t>CODIGO</t>
  </si>
  <si>
    <t>DESCRIPCION</t>
  </si>
  <si>
    <t>PRESUPUESTO</t>
  </si>
  <si>
    <t>ORDINARIO</t>
  </si>
  <si>
    <t>AUMENTAR</t>
  </si>
  <si>
    <t>DISMINUIR</t>
  </si>
  <si>
    <t>TOTAL</t>
  </si>
  <si>
    <t>INGRESOS</t>
  </si>
  <si>
    <t>ANTERIORES</t>
  </si>
  <si>
    <t>DEL PERIODO</t>
  </si>
  <si>
    <t>POR INGRESAR</t>
  </si>
  <si>
    <t>01</t>
  </si>
  <si>
    <t>INGRESOS CORRIENTES</t>
  </si>
  <si>
    <t xml:space="preserve"> </t>
  </si>
  <si>
    <t>INGRESOS TRIBUTARIOS</t>
  </si>
  <si>
    <t>Impuesto s/bienes inm.</t>
  </si>
  <si>
    <t>Patentes Municipales</t>
  </si>
  <si>
    <t>Patentes de Licores</t>
  </si>
  <si>
    <t>Timbres Municipales</t>
  </si>
  <si>
    <t>VENTA DE BIENES</t>
  </si>
  <si>
    <t>VENTA DE SERVICIOS</t>
  </si>
  <si>
    <t>Derechos de Cementerio</t>
  </si>
  <si>
    <t>02</t>
  </si>
  <si>
    <t>Aporte IFAM Ley 6909</t>
  </si>
  <si>
    <t>TOTALES</t>
  </si>
  <si>
    <t>PRESUP.</t>
  </si>
  <si>
    <t>EXTRORD.</t>
  </si>
  <si>
    <t>MUNICIPALIDAD DE FLORES      (CONTROL DE PRESUPUESTO  Y CONTABILIDAD)</t>
  </si>
  <si>
    <t>MUNICIPALIDAD DE FLORES  (CONTROL DE PRESUPUESTO Y CONTABILIDAD)</t>
  </si>
  <si>
    <t>INGRESOS DE CAPITAL</t>
  </si>
  <si>
    <t>P-G-R</t>
  </si>
  <si>
    <t>INICIAL</t>
  </si>
  <si>
    <t>EXTERNAS</t>
  </si>
  <si>
    <t>INTERNAS</t>
  </si>
  <si>
    <t>MODIFICACIONES</t>
  </si>
  <si>
    <t>DEFINITIVO</t>
  </si>
  <si>
    <t>ANTERIOR</t>
  </si>
  <si>
    <t>PERIODO</t>
  </si>
  <si>
    <t>DISPONIBLE</t>
  </si>
  <si>
    <t>EJECUCION</t>
  </si>
  <si>
    <t>DIREC.ADM GENERALES</t>
  </si>
  <si>
    <t>Sueldos Fijos</t>
  </si>
  <si>
    <t>Suplencias</t>
  </si>
  <si>
    <t>Horas Extras</t>
  </si>
  <si>
    <t>Dietas</t>
  </si>
  <si>
    <t>Décimo Tercer Mes</t>
  </si>
  <si>
    <t>Seguros (INS)</t>
  </si>
  <si>
    <t>MATERIALES Y SUMINIS.</t>
  </si>
  <si>
    <t>TRANSF. CORRIENTES</t>
  </si>
  <si>
    <t>P-G-R-S</t>
  </si>
  <si>
    <t>SERVICIOS COMUNALES</t>
  </si>
  <si>
    <t>Décimo Tercer mes</t>
  </si>
  <si>
    <t>RECOLECCION BASURA</t>
  </si>
  <si>
    <t>ACUEDUCTOS</t>
  </si>
  <si>
    <t>EDUC.CULT.DEPORTIV.</t>
  </si>
  <si>
    <t>P-P-O-G-R</t>
  </si>
  <si>
    <t>03</t>
  </si>
  <si>
    <t>INVERSIONES</t>
  </si>
  <si>
    <t>MATERIALES Y SUMINIS</t>
  </si>
  <si>
    <t>Seguros</t>
  </si>
  <si>
    <t>Fondo Plan Lotificación</t>
  </si>
  <si>
    <t>VIAS DE COMUNICACIÓN</t>
  </si>
  <si>
    <t>TOTAL PRESUPUESTO</t>
  </si>
  <si>
    <t>G-R</t>
  </si>
  <si>
    <t>PARQUES Y OBRAS OR</t>
  </si>
  <si>
    <t>Timbre Pro-Parques Nac.</t>
  </si>
  <si>
    <t>OTROS FONDOS E INV.</t>
  </si>
  <si>
    <t>PAGINA : 01</t>
  </si>
  <si>
    <t>PAGINA: 02</t>
  </si>
  <si>
    <t>PAGINA: 03</t>
  </si>
  <si>
    <t>PAGINA: 04</t>
  </si>
  <si>
    <t>PAGINA: 06</t>
  </si>
  <si>
    <t>PAGINA: 01</t>
  </si>
  <si>
    <t>MUNICIPALIDAD DE FLORES</t>
  </si>
  <si>
    <t>DEL TRIMESTRE</t>
  </si>
  <si>
    <t>**01**</t>
  </si>
  <si>
    <t>Impuesto sobre construcciones</t>
  </si>
  <si>
    <t>Otros Impuestos sobre servicios</t>
  </si>
  <si>
    <t>Timbre Pro Parques Nacionales</t>
  </si>
  <si>
    <t>Servicio Recolección de Basura</t>
  </si>
  <si>
    <t>Aseo de Vias y Sitios Publicos</t>
  </si>
  <si>
    <t>Servicio de Certificaciones</t>
  </si>
  <si>
    <t>Servicio de instalación de cañerias</t>
  </si>
  <si>
    <t>Servicio de cementerio</t>
  </si>
  <si>
    <t>Derechos de cementerio</t>
  </si>
  <si>
    <t>**02**</t>
  </si>
  <si>
    <t>**TOTAL**</t>
  </si>
  <si>
    <t>DISPONIBLE CUENTAS DE EGRESOS</t>
  </si>
  <si>
    <t>DIRECCION Y ADMINISTRACION GENERALES</t>
  </si>
  <si>
    <t>**03**</t>
  </si>
  <si>
    <t>PAGINA 01</t>
  </si>
  <si>
    <t>PROTEC. MEDIO AMB.</t>
  </si>
  <si>
    <t>PAGINA: 07</t>
  </si>
  <si>
    <t>Comité Cantonal de Deportes</t>
  </si>
  <si>
    <t>IMP. SOBRE LA PROPIE</t>
  </si>
  <si>
    <t>IMP. S/BIENES Y SERV.</t>
  </si>
  <si>
    <t>IMP. ESPEC. S/PRODUC. Y</t>
  </si>
  <si>
    <t>CONSUMO BIENES SERVIC</t>
  </si>
  <si>
    <t>CONSUMO DE BIENES</t>
  </si>
  <si>
    <t>Imp. Espec. s/construcción</t>
  </si>
  <si>
    <t>CONSUMO DE SERVICIOS</t>
  </si>
  <si>
    <t>IMP. ESPEC. A LOS SERV.</t>
  </si>
  <si>
    <t>DE DIVERCION Y ESPARC.</t>
  </si>
  <si>
    <t>1.1.3.2.02.03.9</t>
  </si>
  <si>
    <t>Otros imp. Espec.div.espa</t>
  </si>
  <si>
    <t>1.1.3.3.00.00.0</t>
  </si>
  <si>
    <t>OTROS IMPUESTOS A LOS</t>
  </si>
  <si>
    <t>BIENES Y SERVICIOS</t>
  </si>
  <si>
    <t>1.1.3.3.01.00.0</t>
  </si>
  <si>
    <t>LICENCIAS PROF. Y COMER</t>
  </si>
  <si>
    <t>CIALES Y OTROS PERMISOS</t>
  </si>
  <si>
    <t>1.1.3.3.01.02.0</t>
  </si>
  <si>
    <t>1.1.9.0.00.00.0</t>
  </si>
  <si>
    <t>OTROS INGRESOS TRIB</t>
  </si>
  <si>
    <t>1.1.9.1.00.00.0</t>
  </si>
  <si>
    <t>IMPUESTO DE TIMBRES</t>
  </si>
  <si>
    <t>1.1.9.1.02.00.0</t>
  </si>
  <si>
    <t>1.1.9.1.01.00.0</t>
  </si>
  <si>
    <t>INGRESOS NO TRIBUTARIO</t>
  </si>
  <si>
    <t>1.3.0.0.00.00.0</t>
  </si>
  <si>
    <t>1.3.1.0.00.00.0</t>
  </si>
  <si>
    <t>VENTA DE BIENES Y SERV.</t>
  </si>
  <si>
    <t>1.3.1.1.00.00.0</t>
  </si>
  <si>
    <t>Venta de agua</t>
  </si>
  <si>
    <t>1.3.1.1.05.00.0</t>
  </si>
  <si>
    <t>1.3.1.2.00.00.0</t>
  </si>
  <si>
    <t>1.3.1.2.05.00.0</t>
  </si>
  <si>
    <t>SERVIC. COMUNITARIOS</t>
  </si>
  <si>
    <t>1.3.1.2.05.02.0</t>
  </si>
  <si>
    <t>Serv.Inst. deriv. Agua</t>
  </si>
  <si>
    <t>1.3.1.2.05.03.0</t>
  </si>
  <si>
    <t>Servicio de Cementerio</t>
  </si>
  <si>
    <t>1.3.1.2.05.04.0</t>
  </si>
  <si>
    <t>Servicios saneamiento amb.</t>
  </si>
  <si>
    <t>1.3.1.2.05.04.1</t>
  </si>
  <si>
    <t>Servicio Recolec. Basura</t>
  </si>
  <si>
    <t>1.3.1.2.05.04.2</t>
  </si>
  <si>
    <t>Serv.Aseo Vias Sitios Publ</t>
  </si>
  <si>
    <t>1.3.1.3.00.00.0</t>
  </si>
  <si>
    <t>DERECHOS ADMINISTRAT.</t>
  </si>
  <si>
    <t>1.3.1.3.02.00.0</t>
  </si>
  <si>
    <t>DERECH.ADM. A OTR.SERV.</t>
  </si>
  <si>
    <t>1.3.1.3.02.09.0</t>
  </si>
  <si>
    <t>OTR.DERCH.ADM A OTR.SP</t>
  </si>
  <si>
    <t>1.3.1.3.02.09.1</t>
  </si>
  <si>
    <t>1.3.4.0.00.00.0</t>
  </si>
  <si>
    <t>INTERESES MORATORIOS</t>
  </si>
  <si>
    <t>1.3.4.2.00.00.0</t>
  </si>
  <si>
    <t>Intere. Morat. Atraso pago de</t>
  </si>
  <si>
    <t>bienes y servicios</t>
  </si>
  <si>
    <t>1.4.0.0.00.00.0</t>
  </si>
  <si>
    <t>1.4.1.0.00.00.0</t>
  </si>
  <si>
    <t>DEL SECTOR PUBLICO</t>
  </si>
  <si>
    <t>1.4.1.3.00.00.0</t>
  </si>
  <si>
    <t>DE INST. DESENT.N EMP.</t>
  </si>
  <si>
    <t>1.4.1.3.01.00.0</t>
  </si>
  <si>
    <t>Aporte IFAM Lic. Nac.Ext.</t>
  </si>
  <si>
    <t>2.0.0.0.00.00.0</t>
  </si>
  <si>
    <t>2.4.0.0.00.00.0</t>
  </si>
  <si>
    <t>TRANSFEREN DE CAPITAL</t>
  </si>
  <si>
    <t>2.4.1.0.00.00.0</t>
  </si>
  <si>
    <t>2.4.1.1.00.00.0</t>
  </si>
  <si>
    <t>DEL GOB. CENTRAL</t>
  </si>
  <si>
    <t>2.4.1.1.01.00.0</t>
  </si>
  <si>
    <t>Aporte Gobierno Ley 8114</t>
  </si>
  <si>
    <t>2.4.1.3.00.00.0</t>
  </si>
  <si>
    <t>TRANSFER. DE CAPITAL</t>
  </si>
  <si>
    <t>DE INST. DESENT. N EMP</t>
  </si>
  <si>
    <t>2.4.1.3.01.00.0</t>
  </si>
  <si>
    <t>1.1.3.2.02.03.0</t>
  </si>
  <si>
    <t>1.1.3.2.02.00.0</t>
  </si>
  <si>
    <t>1.1.3.2.01.05.0</t>
  </si>
  <si>
    <t>1.1.3.2.01.00.0</t>
  </si>
  <si>
    <t>1.1.3.2.00.00.0</t>
  </si>
  <si>
    <t>1.1.3.0.00.00.0</t>
  </si>
  <si>
    <t>1.1.2.1.01.00.0</t>
  </si>
  <si>
    <t>1.1.2.0.00.00.0</t>
  </si>
  <si>
    <t>1.1.0.0.00.00.0</t>
  </si>
  <si>
    <t>1.0.0.0.00.00.0</t>
  </si>
  <si>
    <t>1.0</t>
  </si>
  <si>
    <t>REMUNERACIONES</t>
  </si>
  <si>
    <t>1.1.3.3.01.03.0</t>
  </si>
  <si>
    <t>1.0.01</t>
  </si>
  <si>
    <t>REMUNER. BASICAS</t>
  </si>
  <si>
    <t>1.0.01.01</t>
  </si>
  <si>
    <t>Sueldos para cargos fijos</t>
  </si>
  <si>
    <t>1.0.01.05</t>
  </si>
  <si>
    <t>1.0.02</t>
  </si>
  <si>
    <t>REMUNER. EVENTUALES</t>
  </si>
  <si>
    <t>1.0.02.01</t>
  </si>
  <si>
    <t>Tiempo Extrordinario</t>
  </si>
  <si>
    <t>1.0.02.05</t>
  </si>
  <si>
    <t>1.0.03</t>
  </si>
  <si>
    <t>INCENTIVOS SALARIALES</t>
  </si>
  <si>
    <t>1.0.03.01</t>
  </si>
  <si>
    <t>Retribución por años serv.</t>
  </si>
  <si>
    <t>1.0.03.02</t>
  </si>
  <si>
    <t>Retrib. Al Ejercicio Liberal Prof</t>
  </si>
  <si>
    <t>1.0.03.03</t>
  </si>
  <si>
    <t>Decimo Tercer mes</t>
  </si>
  <si>
    <t>1.0.04</t>
  </si>
  <si>
    <t>CONTRIBUCIONES PATRONALES</t>
  </si>
  <si>
    <t>AL DESARROLLO Y SEG. SOC.</t>
  </si>
  <si>
    <t>1.0.04.01</t>
  </si>
  <si>
    <t>Cont. Pat. Al seguro Salud CCSS</t>
  </si>
  <si>
    <t>1.0.04.05</t>
  </si>
  <si>
    <t>Cont. Pat. Al Banco Pop. Y D.C.</t>
  </si>
  <si>
    <t>1.0.05</t>
  </si>
  <si>
    <t>A FONDOS DE PENSIONES F.C.</t>
  </si>
  <si>
    <t>Aporte patronal al R.O.P.C.</t>
  </si>
  <si>
    <t>1.0.05.03</t>
  </si>
  <si>
    <t>Aporte patronal al F.C.L.</t>
  </si>
  <si>
    <t>1.1</t>
  </si>
  <si>
    <t>SERVICIOS</t>
  </si>
  <si>
    <t>1.1.02</t>
  </si>
  <si>
    <t>SERVICIOS BASICOS</t>
  </si>
  <si>
    <t>1.1.02.02</t>
  </si>
  <si>
    <t>Serv. De Energia Eléctrica</t>
  </si>
  <si>
    <t>1.1.02.04</t>
  </si>
  <si>
    <t>Serv. De Telecomunicacion</t>
  </si>
  <si>
    <t>1.1.03</t>
  </si>
  <si>
    <t>SERV. COMERC. Y FINANC.</t>
  </si>
  <si>
    <t>1.1.03.03</t>
  </si>
  <si>
    <t>Impresión, Encuadernac O</t>
  </si>
  <si>
    <t>1.1.04</t>
  </si>
  <si>
    <t>SERV. GESTION  APOYO</t>
  </si>
  <si>
    <t>1.1.04.04</t>
  </si>
  <si>
    <t>Serv. En Ciencias Econ.Soc</t>
  </si>
  <si>
    <t>1.1.04.05</t>
  </si>
  <si>
    <t>Serv. Desarrollo Sist. Inform.</t>
  </si>
  <si>
    <t>1.1.06</t>
  </si>
  <si>
    <t>SEGUROS REASEG. Y OTR</t>
  </si>
  <si>
    <t>1.1.06.01</t>
  </si>
  <si>
    <t>1.1.08</t>
  </si>
  <si>
    <t>MANTENIMIENTO Y REPAR.</t>
  </si>
  <si>
    <t>1.1.08.05</t>
  </si>
  <si>
    <t>Mant. Y Rep. Equipo Transp.</t>
  </si>
  <si>
    <t>1.1.08.06</t>
  </si>
  <si>
    <t>Mant. Y Rep. Equipo Cominic.</t>
  </si>
  <si>
    <t>1.1.08.07</t>
  </si>
  <si>
    <t>Mant. Y Rep. Eq y Mob. Oficina.</t>
  </si>
  <si>
    <t>1.1.08.08</t>
  </si>
  <si>
    <t>Mant.y Rep. Eq. Comp. Y S.I.</t>
  </si>
  <si>
    <t>1.2</t>
  </si>
  <si>
    <t>MATERIALES Y SUMINISTROS</t>
  </si>
  <si>
    <t>1.2.01</t>
  </si>
  <si>
    <t>PRODUCTOS QUIMICOS</t>
  </si>
  <si>
    <t>1.2.01.01</t>
  </si>
  <si>
    <t>Combustibles y Lubricantes</t>
  </si>
  <si>
    <t>1.2.01.04</t>
  </si>
  <si>
    <t>Tintas pinturas y diluyentes</t>
  </si>
  <si>
    <t>1.2.99</t>
  </si>
  <si>
    <t>UTILES MATERIALES Y SU-</t>
  </si>
  <si>
    <t>MINISTROS DIVERSOS</t>
  </si>
  <si>
    <t>1.2.99.01</t>
  </si>
  <si>
    <t>Utiles Mat. De Oficina y Comp</t>
  </si>
  <si>
    <t>1.2.99.03</t>
  </si>
  <si>
    <t>Product. Papel Cart. Impresos</t>
  </si>
  <si>
    <t>1.2.99.05</t>
  </si>
  <si>
    <t>Utiles y Mat. De Limpieza</t>
  </si>
  <si>
    <t>1.3</t>
  </si>
  <si>
    <t>INTERESES Y COMISIONES</t>
  </si>
  <si>
    <t>1.3.02</t>
  </si>
  <si>
    <t>INTERESES S/PRESTAMOS</t>
  </si>
  <si>
    <t>Intereses s/prestamos de</t>
  </si>
  <si>
    <t>1.5</t>
  </si>
  <si>
    <t>BIENES DURADEROS</t>
  </si>
  <si>
    <t>1.5.01</t>
  </si>
  <si>
    <t>MAQUINARIA EQU. MOBILIA</t>
  </si>
  <si>
    <t>1.5.01.04</t>
  </si>
  <si>
    <t>Equ. Y mobiliario de Oficina</t>
  </si>
  <si>
    <t>1.5.01.05</t>
  </si>
  <si>
    <t>Equ. Y programas de comp.</t>
  </si>
  <si>
    <t>1.6</t>
  </si>
  <si>
    <t>TRANSFERENCIAS CORRIENTES</t>
  </si>
  <si>
    <t>1.6.01</t>
  </si>
  <si>
    <t>TRANSF. CORR. SEC. PUBLICO</t>
  </si>
  <si>
    <t>1.6.01.01</t>
  </si>
  <si>
    <t>TRANSF. CORR. GOB. CENTRAL</t>
  </si>
  <si>
    <t>1.6.01.01.01</t>
  </si>
  <si>
    <t>1.6.01.02</t>
  </si>
  <si>
    <t>TRANSF. CORR ORG DESCONC</t>
  </si>
  <si>
    <t>1.6.01.02.02</t>
  </si>
  <si>
    <t>Junta Admins. Registro Nac.</t>
  </si>
  <si>
    <t>Aporte CONAGEBIO 10% TP</t>
  </si>
  <si>
    <t>1.6.01.03</t>
  </si>
  <si>
    <t>TRANSF. CORR A INST. DES NE</t>
  </si>
  <si>
    <t>1.6.01.03.01</t>
  </si>
  <si>
    <t>Juntas de Educac. 10% IBI</t>
  </si>
  <si>
    <t>1.6.01.03.02</t>
  </si>
  <si>
    <t>Consejo Nac. Reh. Educ. Espec</t>
  </si>
  <si>
    <t>1.6.01.04</t>
  </si>
  <si>
    <t>TRANSF. CORR. A GOB. LOC.</t>
  </si>
  <si>
    <t>1.6.01.04.01</t>
  </si>
  <si>
    <t>Unión Nac. Gob. Locales</t>
  </si>
  <si>
    <t>1.6.01.04.02</t>
  </si>
  <si>
    <t>Comité Cantonal Deportes</t>
  </si>
  <si>
    <t>1.6.01.04.03</t>
  </si>
  <si>
    <t>Fondo Parques Nacionales</t>
  </si>
  <si>
    <t>1.8</t>
  </si>
  <si>
    <t>AMORTIZACION</t>
  </si>
  <si>
    <t>1.8.02</t>
  </si>
  <si>
    <t>AMORTIZACION DE PRESTAMOS</t>
  </si>
  <si>
    <t>Amortización de prest. De Instit.</t>
  </si>
  <si>
    <t>001</t>
  </si>
  <si>
    <t>ADMINISTRACION GENERAL</t>
  </si>
  <si>
    <t>002</t>
  </si>
  <si>
    <t>AUDITORIA INTERNA</t>
  </si>
  <si>
    <t>003</t>
  </si>
  <si>
    <t>004</t>
  </si>
  <si>
    <t>REGISTRO DE DEUDAS</t>
  </si>
  <si>
    <t>FONDOS Y TRANSFERENCIAS</t>
  </si>
  <si>
    <t>TOTAL PROGRAMA I</t>
  </si>
  <si>
    <t>2.0</t>
  </si>
  <si>
    <t>2.0.01</t>
  </si>
  <si>
    <t>REMUNERACIONES BASICAS</t>
  </si>
  <si>
    <t>2.0.01.01</t>
  </si>
  <si>
    <t>2.0.02</t>
  </si>
  <si>
    <t>REMUNERACIONES EVENTUALES</t>
  </si>
  <si>
    <t>2.0.02.01</t>
  </si>
  <si>
    <t>Tiempo Extraordinario</t>
  </si>
  <si>
    <t>2.0.03</t>
  </si>
  <si>
    <t>2.0.03.01</t>
  </si>
  <si>
    <t>2.0.03.03</t>
  </si>
  <si>
    <t>2.0.04</t>
  </si>
  <si>
    <t>2.0.04.01</t>
  </si>
  <si>
    <t>2.0.04.05</t>
  </si>
  <si>
    <t>2.0.05</t>
  </si>
  <si>
    <t>2.0.05.03</t>
  </si>
  <si>
    <t>2.1</t>
  </si>
  <si>
    <t>2.1.01</t>
  </si>
  <si>
    <t>ALQUILERES</t>
  </si>
  <si>
    <t>2.1.01.02</t>
  </si>
  <si>
    <t>Alqu. Maqu equipo y mob.</t>
  </si>
  <si>
    <t>2.1.02</t>
  </si>
  <si>
    <t>2.1.02.02</t>
  </si>
  <si>
    <t>Serv. Energia Eléctrica</t>
  </si>
  <si>
    <t>2.1.04</t>
  </si>
  <si>
    <t>SERV. GESTION APOYO</t>
  </si>
  <si>
    <t>2.1.04.06</t>
  </si>
  <si>
    <t>Servicios Generales</t>
  </si>
  <si>
    <t>2.1.06</t>
  </si>
  <si>
    <t>2.1.06.01</t>
  </si>
  <si>
    <t>2.1.07</t>
  </si>
  <si>
    <t>CAPACITACION Y PROTOCOLO</t>
  </si>
  <si>
    <t>2.1.07.02</t>
  </si>
  <si>
    <t>Activid. Protocolarias y Soc.</t>
  </si>
  <si>
    <t>2.1.08</t>
  </si>
  <si>
    <t>MANTEN. Y REPARACION</t>
  </si>
  <si>
    <t>2.1.08.01</t>
  </si>
  <si>
    <t>Mant. Edificios y locales</t>
  </si>
  <si>
    <t>2.1.08.02</t>
  </si>
  <si>
    <t>Mant. Vías de Comunicac.</t>
  </si>
  <si>
    <t>2.1.08.03</t>
  </si>
  <si>
    <t>Mant.de Instalac. Y otras Ob.</t>
  </si>
  <si>
    <t>2.1.08.05</t>
  </si>
  <si>
    <t>Mant. Rep. Equipo Transp.</t>
  </si>
  <si>
    <t>2.1.99</t>
  </si>
  <si>
    <t>SERVICIOS DIVERSOS</t>
  </si>
  <si>
    <t>2.1.99.01</t>
  </si>
  <si>
    <t>Servicios de Regulación</t>
  </si>
  <si>
    <t>2.2</t>
  </si>
  <si>
    <t>2.2.01</t>
  </si>
  <si>
    <t>PRODUC. QUIMICOS Y CONEXOS</t>
  </si>
  <si>
    <t>2.2.01.01</t>
  </si>
  <si>
    <t>Combustibles y lubricantes</t>
  </si>
  <si>
    <t>2.2.01.04</t>
  </si>
  <si>
    <t>Tintas Pinturas y diluyentes</t>
  </si>
  <si>
    <t>2.2.02</t>
  </si>
  <si>
    <t>ALIMENTOS Y PRODUC. AGROP.</t>
  </si>
  <si>
    <t>2.2.02.03</t>
  </si>
  <si>
    <t>Alimentos y Bebidas</t>
  </si>
  <si>
    <t>2.2.03</t>
  </si>
  <si>
    <t>MATERIA. Y PRODUCT.DE</t>
  </si>
  <si>
    <t>USO EN LA CONST.Y MANT.</t>
  </si>
  <si>
    <t>2.2.03.01</t>
  </si>
  <si>
    <t>Materiales y Produc. Metal</t>
  </si>
  <si>
    <t>2.2.03.02</t>
  </si>
  <si>
    <t>Mat. Y Produc. Miner.asf.</t>
  </si>
  <si>
    <t>2.2.03.03</t>
  </si>
  <si>
    <t>Maderas y sus derivados</t>
  </si>
  <si>
    <t>2.2.03.04</t>
  </si>
  <si>
    <t>Mat. Prod. Elect. Telef.comp.</t>
  </si>
  <si>
    <t>2.2.03.06</t>
  </si>
  <si>
    <t>Mat. Y Produc. Plástico</t>
  </si>
  <si>
    <t>2.2.04</t>
  </si>
  <si>
    <t>HERRAMIENTAS REP Y</t>
  </si>
  <si>
    <t>ACCESORIOS</t>
  </si>
  <si>
    <t>2.2.04.01</t>
  </si>
  <si>
    <t>Herramientas e instrument</t>
  </si>
  <si>
    <t>2.2.04.02</t>
  </si>
  <si>
    <t>Repuestos y Accesorios</t>
  </si>
  <si>
    <t>2.5</t>
  </si>
  <si>
    <t>MAQUIN. EQUIPO MOBILIAR</t>
  </si>
  <si>
    <t>2.5.01</t>
  </si>
  <si>
    <t>PAGINA: 08</t>
  </si>
  <si>
    <t>MANT. CAMINOS Y CALLES</t>
  </si>
  <si>
    <t>CEMENTERIO</t>
  </si>
  <si>
    <t>005</t>
  </si>
  <si>
    <t>006</t>
  </si>
  <si>
    <t>009</t>
  </si>
  <si>
    <t>017</t>
  </si>
  <si>
    <t>025</t>
  </si>
  <si>
    <t>SEGUROS REASEGUROS</t>
  </si>
  <si>
    <t>Manten. Vias de Comunic.</t>
  </si>
  <si>
    <t>3.5.</t>
  </si>
  <si>
    <t>3.9</t>
  </si>
  <si>
    <t>CUENTAS ESPECIALES</t>
  </si>
  <si>
    <t>3.9.02</t>
  </si>
  <si>
    <t>SUMAS SIN ASIGNAC.PRESUP.</t>
  </si>
  <si>
    <t>3.9.02.02</t>
  </si>
  <si>
    <t>Fondo Plan de Lotificac.</t>
  </si>
  <si>
    <t>007</t>
  </si>
  <si>
    <t>0</t>
  </si>
  <si>
    <t>0.01</t>
  </si>
  <si>
    <t>REMUNERAC. BASICAS</t>
  </si>
  <si>
    <t>0.01.01</t>
  </si>
  <si>
    <t>0.01.05</t>
  </si>
  <si>
    <t>0.02</t>
  </si>
  <si>
    <t>REMUNERAC. EVENTUALES</t>
  </si>
  <si>
    <t>0.02.01</t>
  </si>
  <si>
    <t>0.02.05</t>
  </si>
  <si>
    <t>0.03</t>
  </si>
  <si>
    <t>0.03.01</t>
  </si>
  <si>
    <t>Retrib.por años servidos</t>
  </si>
  <si>
    <t>0.03.02</t>
  </si>
  <si>
    <t>Retrib.Ejerc. Liberal Prof.</t>
  </si>
  <si>
    <t>Décimo tercer mes</t>
  </si>
  <si>
    <t>0.04</t>
  </si>
  <si>
    <t>0.04.01</t>
  </si>
  <si>
    <t>0.04.05</t>
  </si>
  <si>
    <t>0.05</t>
  </si>
  <si>
    <t>0.05.02</t>
  </si>
  <si>
    <t>0.05.03</t>
  </si>
  <si>
    <t>1</t>
  </si>
  <si>
    <t>1.01</t>
  </si>
  <si>
    <t>1.01.02</t>
  </si>
  <si>
    <t>Alquiler de maqu. Equ. Mob</t>
  </si>
  <si>
    <t>1.02</t>
  </si>
  <si>
    <t>1.02.02</t>
  </si>
  <si>
    <t>Servicio Energia Eléctrica</t>
  </si>
  <si>
    <t>1.02.04</t>
  </si>
  <si>
    <t>Servicio de Telecomunicac.</t>
  </si>
  <si>
    <t>1.03</t>
  </si>
  <si>
    <t>SERVICIOS COMERC. FINANC.</t>
  </si>
  <si>
    <t>1.03.03</t>
  </si>
  <si>
    <t>Impreción Encuadern otros</t>
  </si>
  <si>
    <t>1.04</t>
  </si>
  <si>
    <t>1.04.04</t>
  </si>
  <si>
    <t>Serv. Ciencias Económ Soc.</t>
  </si>
  <si>
    <t>1.04.05</t>
  </si>
  <si>
    <t>Serv. Desarrollo S. Informat.</t>
  </si>
  <si>
    <t>1.04.06</t>
  </si>
  <si>
    <t>1.06</t>
  </si>
  <si>
    <t>1.06.01</t>
  </si>
  <si>
    <t>1.07</t>
  </si>
  <si>
    <t>1.07.02</t>
  </si>
  <si>
    <t>Actividades Protocolarias y Soc.</t>
  </si>
  <si>
    <t>1.08</t>
  </si>
  <si>
    <t>MANTENIMIENTO Y REP.</t>
  </si>
  <si>
    <t>1.08.01</t>
  </si>
  <si>
    <t>Manten. Edif. Y Locales</t>
  </si>
  <si>
    <t>1.08.02</t>
  </si>
  <si>
    <t>1.08.03</t>
  </si>
  <si>
    <t>Mant.Instalac. Y Otras Ob.</t>
  </si>
  <si>
    <t>1.08.05</t>
  </si>
  <si>
    <t>Mant.y Rep. Equ. Transp.</t>
  </si>
  <si>
    <t>1.08.06</t>
  </si>
  <si>
    <t>Mant.y Rep. Equ. Comunic</t>
  </si>
  <si>
    <t>1.08.07</t>
  </si>
  <si>
    <t>Mant.y Rep. Eq Mob. Of.</t>
  </si>
  <si>
    <t>1.08.08</t>
  </si>
  <si>
    <t>Mant.y Rep.Eq.Comp.S.Inf</t>
  </si>
  <si>
    <t>1.99</t>
  </si>
  <si>
    <t>1.99.01</t>
  </si>
  <si>
    <t>2.01</t>
  </si>
  <si>
    <t>PRODUCT. QUIMICOS CONEXOS</t>
  </si>
  <si>
    <t>2.01.01</t>
  </si>
  <si>
    <t>Combustibles y Lubricante</t>
  </si>
  <si>
    <t>2.01.04</t>
  </si>
  <si>
    <t>Tintas,Pinturas y Diluyente</t>
  </si>
  <si>
    <t>2.02</t>
  </si>
  <si>
    <t>ALIMENT. Y PRODUC AGRO</t>
  </si>
  <si>
    <t>2.03</t>
  </si>
  <si>
    <t>MAT. Y PROD. CONST. MANT</t>
  </si>
  <si>
    <t>2.03.01</t>
  </si>
  <si>
    <t>Mater.y Productos Metálico</t>
  </si>
  <si>
    <t>2.03.02</t>
  </si>
  <si>
    <t>Mat.y Prod.Minerales Asf.</t>
  </si>
  <si>
    <t>2.03.03</t>
  </si>
  <si>
    <t>2.03.04</t>
  </si>
  <si>
    <t>Mat.y Prod.Elec.Telef.Comp</t>
  </si>
  <si>
    <t>2.03.06</t>
  </si>
  <si>
    <t>Mater y Productos Plástic</t>
  </si>
  <si>
    <t>2.04</t>
  </si>
  <si>
    <t>HERRAM. REP. Y ACCE</t>
  </si>
  <si>
    <t>2.04.01</t>
  </si>
  <si>
    <t>2.04.02</t>
  </si>
  <si>
    <t>2.99</t>
  </si>
  <si>
    <t>UTILES, MATER Y SUM.DIV.</t>
  </si>
  <si>
    <t>2.99.01</t>
  </si>
  <si>
    <t>Util.Mater.Ofic.y Computo</t>
  </si>
  <si>
    <t>2.99.03</t>
  </si>
  <si>
    <t>Produc. Papel Cart. Impre.</t>
  </si>
  <si>
    <t>2.99.05</t>
  </si>
  <si>
    <t>Util.Mater de Limpieza</t>
  </si>
  <si>
    <t>INTERESES Y COMISION</t>
  </si>
  <si>
    <t>3.02</t>
  </si>
  <si>
    <t>INTERESES S/PRESTAM</t>
  </si>
  <si>
    <t>3.02.06</t>
  </si>
  <si>
    <t>Int.S/prést.Inst.Públicas F</t>
  </si>
  <si>
    <t>5.01</t>
  </si>
  <si>
    <t>MAQU. EQU. MOBILIAR.</t>
  </si>
  <si>
    <t>5.01.04</t>
  </si>
  <si>
    <t>Equipo Mob. De Oficina</t>
  </si>
  <si>
    <t>5.01.05</t>
  </si>
  <si>
    <t>Equipo Program de Comp</t>
  </si>
  <si>
    <t>TRANSFERENCIAS COR.</t>
  </si>
  <si>
    <t>6.01</t>
  </si>
  <si>
    <t>TRANSF.COR.SEC.PUBL</t>
  </si>
  <si>
    <t>6.01.01</t>
  </si>
  <si>
    <t>DEL TOTAL</t>
  </si>
  <si>
    <t>3.0</t>
  </si>
  <si>
    <t>3.0.01</t>
  </si>
  <si>
    <t>3.0.03</t>
  </si>
  <si>
    <t>3.0.03.03</t>
  </si>
  <si>
    <t>3.0.04</t>
  </si>
  <si>
    <t>3.0.05</t>
  </si>
  <si>
    <t>3.0.04.01</t>
  </si>
  <si>
    <t>3.0.04.05</t>
  </si>
  <si>
    <t>3.0.05.03</t>
  </si>
  <si>
    <t>2.4.1.2.00.00.0</t>
  </si>
  <si>
    <t>DE ORGANOS DESCONCE</t>
  </si>
  <si>
    <t>2.6.03</t>
  </si>
  <si>
    <t>2.6.03.01</t>
  </si>
  <si>
    <t>2.1.01.01</t>
  </si>
  <si>
    <t>Alquiler de Edif. Local. Terr</t>
  </si>
  <si>
    <t>023</t>
  </si>
  <si>
    <t>SEGURIDAD Y VIGILANC.</t>
  </si>
  <si>
    <t>3.5.03.01</t>
  </si>
  <si>
    <t>Terrenos</t>
  </si>
  <si>
    <t>3.2.0.03.03</t>
  </si>
  <si>
    <t>3.2.0.04.01</t>
  </si>
  <si>
    <t>3.2.0.04.05</t>
  </si>
  <si>
    <t>3.2.0.05.03</t>
  </si>
  <si>
    <t>3.5.5.02.07.02</t>
  </si>
  <si>
    <t>Entubado agua potable ruta Nº 3</t>
  </si>
  <si>
    <t>4.5.03.02</t>
  </si>
  <si>
    <t>Compra terreno A.M.S.L.</t>
  </si>
  <si>
    <t>4.5.03.03</t>
  </si>
  <si>
    <t>Compra terreno Parq. Com</t>
  </si>
  <si>
    <t>5.03.02</t>
  </si>
  <si>
    <t>5.03.03</t>
  </si>
  <si>
    <t>4.5.02.01</t>
  </si>
  <si>
    <t>1.3.1.2.05.01.0</t>
  </si>
  <si>
    <t>Servicio alcant. Sanitario</t>
  </si>
  <si>
    <t>1.3.1.2.05.01.0.0</t>
  </si>
  <si>
    <t>Servicio de alcantarillado sanitario y pluvial</t>
  </si>
  <si>
    <t>1.1.03.02</t>
  </si>
  <si>
    <t>Publicidad y propaganda</t>
  </si>
  <si>
    <t>1.1.03.04</t>
  </si>
  <si>
    <t>Transporte de bienes</t>
  </si>
  <si>
    <t>1.03.02</t>
  </si>
  <si>
    <t>1.1.05.03</t>
  </si>
  <si>
    <t>Transporte en el exterior</t>
  </si>
  <si>
    <t>Viaticos en el exterior</t>
  </si>
  <si>
    <t>1.05.03</t>
  </si>
  <si>
    <t>1.05.04</t>
  </si>
  <si>
    <t>1.1.08.01</t>
  </si>
  <si>
    <t>1.9</t>
  </si>
  <si>
    <t>1.9.02</t>
  </si>
  <si>
    <t>SUMAS SIN ASIG.PRSU.</t>
  </si>
  <si>
    <t>2.2.99.01</t>
  </si>
  <si>
    <t>Utiles Mater, Ofric, Comp.</t>
  </si>
  <si>
    <t>2.8.02.03</t>
  </si>
  <si>
    <t>Amort.Prest.Inst.desen.n.emp</t>
  </si>
  <si>
    <t>ASEO DE VIAS Y SIT.PUB</t>
  </si>
  <si>
    <t>013</t>
  </si>
  <si>
    <t>ALCANTARILLADO SANIT</t>
  </si>
  <si>
    <t>3.0.01.01</t>
  </si>
  <si>
    <t>Fondo aporte IFAM 6009</t>
  </si>
  <si>
    <t>2.1.02.01</t>
  </si>
  <si>
    <t>Servicio agua y alcantar.</t>
  </si>
  <si>
    <t>1.02.01</t>
  </si>
  <si>
    <t>Servicos de agua y alcant.</t>
  </si>
  <si>
    <t>1.0.02.04</t>
  </si>
  <si>
    <t>Compensación de vacaciones</t>
  </si>
  <si>
    <t>0.02.04</t>
  </si>
  <si>
    <t>Compensacion de vacaciones</t>
  </si>
  <si>
    <t>1.1.05.04</t>
  </si>
  <si>
    <t>1.1.09</t>
  </si>
  <si>
    <t>IMPUESTOS</t>
  </si>
  <si>
    <t>1.1.09.99</t>
  </si>
  <si>
    <t>Otros impuestos</t>
  </si>
  <si>
    <t>1.1.99</t>
  </si>
  <si>
    <t>Intereses moratorios y multas</t>
  </si>
  <si>
    <t>1.99.02</t>
  </si>
  <si>
    <t>1.09</t>
  </si>
  <si>
    <t>1.09.99</t>
  </si>
  <si>
    <t>2.1.09</t>
  </si>
  <si>
    <t>2.1.09.99</t>
  </si>
  <si>
    <t>PAGINA : 04</t>
  </si>
  <si>
    <t>Aporte CONAVI R.Nº 3</t>
  </si>
  <si>
    <t>3.3.2.0.00.02.0</t>
  </si>
  <si>
    <t>3.3.2.0.00.16.0</t>
  </si>
  <si>
    <t>1.3.9.9.00.00.0</t>
  </si>
  <si>
    <t>Ingresos varios no espec.</t>
  </si>
  <si>
    <t>1.3.9.9.00.00.0.0</t>
  </si>
  <si>
    <t>Ingresos varios no especificados</t>
  </si>
  <si>
    <t>3.3.2.0.00.02.0.0</t>
  </si>
  <si>
    <t>Fondo Comité Cantonal de deportes</t>
  </si>
  <si>
    <t>Aporte CONAVI Ruta Nº3</t>
  </si>
  <si>
    <t>3.3.2.0.00.16.0.0</t>
  </si>
  <si>
    <t>1.1.0.01.03</t>
  </si>
  <si>
    <t>1.1.1.03.02</t>
  </si>
  <si>
    <t>1.1.1.09.99</t>
  </si>
  <si>
    <t>1.1.1.99.02</t>
  </si>
  <si>
    <t>1.7.9.02,02</t>
  </si>
  <si>
    <t>2.3.1.09.99</t>
  </si>
  <si>
    <t>2.3.2.01.04</t>
  </si>
  <si>
    <t>2.3.8.02.03</t>
  </si>
  <si>
    <t>Amortización de prestamos inst. desent. No empres</t>
  </si>
  <si>
    <t>2.6.1.02.01</t>
  </si>
  <si>
    <t>Servicios de agua y alcantarillado</t>
  </si>
  <si>
    <t>2.6.1.04.06</t>
  </si>
  <si>
    <t>2.6.1.07.01</t>
  </si>
  <si>
    <t>2.6.1.09.99</t>
  </si>
  <si>
    <t>2.6.2.03.02</t>
  </si>
  <si>
    <t>2.6.2.03.01</t>
  </si>
  <si>
    <t>2.6.2.99.01</t>
  </si>
  <si>
    <t>Utles materiales de oficina y computo</t>
  </si>
  <si>
    <t>Transporte dentro del pais</t>
  </si>
  <si>
    <t>2.10.1.07.01</t>
  </si>
  <si>
    <t>2.10.5.01.05</t>
  </si>
  <si>
    <t>2.10.5.01.99</t>
  </si>
  <si>
    <t>2.13.1.08.03</t>
  </si>
  <si>
    <t>Mantenimiento de instalaciones y otras obras</t>
  </si>
  <si>
    <t>3.2.0.01.01</t>
  </si>
  <si>
    <t>Sueldos fijos</t>
  </si>
  <si>
    <t>4.1.5.02.01.01</t>
  </si>
  <si>
    <t>Cielo raso piso Salon Comunal Cristo Rey</t>
  </si>
  <si>
    <t>4.1.5.02.01.02</t>
  </si>
  <si>
    <t>Construc. Muro costado Oeste Las Flores</t>
  </si>
  <si>
    <t>4.1.5.02.01.03</t>
  </si>
  <si>
    <t>Acondic. Area de salud Centro Diurn.Adulto mayor</t>
  </si>
  <si>
    <t>Maquinaria y equipo para producción</t>
  </si>
  <si>
    <t>Construc. 250m lin acera 200 O. Bar Mauros</t>
  </si>
  <si>
    <t>4.2.5.02.02.07</t>
  </si>
  <si>
    <t>Muro de retención A.M.la Vid V.A.T.C.</t>
  </si>
  <si>
    <t>4.2.5.02.02.08</t>
  </si>
  <si>
    <t>4.2.5.02.02.09</t>
  </si>
  <si>
    <t>Construc. Aceras alcantarillado Sta. Trinidad</t>
  </si>
  <si>
    <t>4.5.5.02.07.04</t>
  </si>
  <si>
    <t>Reconstruc. Parque infantil Los Itabos</t>
  </si>
  <si>
    <t>Construcción parque Los Eucaliptos</t>
  </si>
  <si>
    <t>1.6.01.06.01</t>
  </si>
  <si>
    <t>Indemnizaciones</t>
  </si>
  <si>
    <t>1.4.6.06.01</t>
  </si>
  <si>
    <t>Reparación y Remodelación edificio Adulto Mayor</t>
  </si>
  <si>
    <t>3.5.01.99</t>
  </si>
  <si>
    <t>2.1.05.02</t>
  </si>
  <si>
    <t>3.6</t>
  </si>
  <si>
    <t>TRANSFERENC. CORRIENTES</t>
  </si>
  <si>
    <t>3.6.03</t>
  </si>
  <si>
    <t>3.6.03.01</t>
  </si>
  <si>
    <t>Equipo de transporte</t>
  </si>
  <si>
    <t>2.1.03.02</t>
  </si>
  <si>
    <t>Publicidad y Propaganda</t>
  </si>
  <si>
    <t>1.2.04.02</t>
  </si>
  <si>
    <t>OTRAS MULTAS</t>
  </si>
  <si>
    <t>1.3.3.1.09.01</t>
  </si>
  <si>
    <t>multas permisos construc.</t>
  </si>
  <si>
    <t>1.3.3.1.09.02</t>
  </si>
  <si>
    <t>Madera y sus derivados</t>
  </si>
  <si>
    <t>1.2.03.99</t>
  </si>
  <si>
    <t>Otros matr. Prod. Uso const.</t>
  </si>
  <si>
    <t>1.2.99.06</t>
  </si>
  <si>
    <t>Utiles y mat. Resg, seguridad</t>
  </si>
  <si>
    <t>1.9.02.01</t>
  </si>
  <si>
    <t>Sumas libres sin asig. Pres</t>
  </si>
  <si>
    <t>2.9</t>
  </si>
  <si>
    <t>2.9.02</t>
  </si>
  <si>
    <t>SUMAS SIN ASIG. PRESU</t>
  </si>
  <si>
    <t>2.9.02.01</t>
  </si>
  <si>
    <t>Sumas libres sin asig. Pres.</t>
  </si>
  <si>
    <t>9.02.01</t>
  </si>
  <si>
    <t>Sumas libres sin asig pres</t>
  </si>
  <si>
    <t>3.1.07</t>
  </si>
  <si>
    <t>CAPACITACION PROTOC.</t>
  </si>
  <si>
    <t>3.1.07.01</t>
  </si>
  <si>
    <t>3.2.03.01</t>
  </si>
  <si>
    <t>3.2.99.03</t>
  </si>
  <si>
    <t>Productos pael cart.imp.</t>
  </si>
  <si>
    <t>Sumas dest.espec.S.A.P</t>
  </si>
  <si>
    <t>1.3.3.1.09.02.0.0</t>
  </si>
  <si>
    <t>1.3.3.1.09.01.0.0</t>
  </si>
  <si>
    <t>Multas por permisos de construcción</t>
  </si>
  <si>
    <t>3.1.01</t>
  </si>
  <si>
    <t>3.1.01.02</t>
  </si>
  <si>
    <t>Alquiler de maq. Equ. Mob.</t>
  </si>
  <si>
    <t>RECUP. ANTIC. OBRAS UT.PUB</t>
  </si>
  <si>
    <t>Construcción de aceras</t>
  </si>
  <si>
    <t>Construc. Cordón y Caño</t>
  </si>
  <si>
    <t>2.2.9.0.01.00.0.0</t>
  </si>
  <si>
    <t>2.2.9.0.02.00.0.0</t>
  </si>
  <si>
    <t>Construcción de Cordón y Caño</t>
  </si>
  <si>
    <t>Materiales y productos de plástico</t>
  </si>
  <si>
    <t>1.1.2.99.06</t>
  </si>
  <si>
    <t>Utiles y materiales de resguardo y seguridad</t>
  </si>
  <si>
    <t>Sumas Libres sin asignacion presupuestaria</t>
  </si>
  <si>
    <t>2.3.2.03.06</t>
  </si>
  <si>
    <t>2.3.2.99.06</t>
  </si>
  <si>
    <t>2.6.1.03.02</t>
  </si>
  <si>
    <t>2.10.1.03.02</t>
  </si>
  <si>
    <t>2.10.2.99.01</t>
  </si>
  <si>
    <t>Utiles y materiales de Oficina y computo</t>
  </si>
  <si>
    <t>2.10.2.99.99</t>
  </si>
  <si>
    <t>2.10.6.03.01</t>
  </si>
  <si>
    <t>2.25.2.99.04</t>
  </si>
  <si>
    <t>3.2.1.07.01</t>
  </si>
  <si>
    <t>2.2.1</t>
  </si>
  <si>
    <t>2.2.1.01</t>
  </si>
  <si>
    <t>2.2.1.02</t>
  </si>
  <si>
    <t>3.1.0.0.00.00.0</t>
  </si>
  <si>
    <t>FINANCIAMIENTO INTERNO</t>
  </si>
  <si>
    <t>3.1.1.0.00.00.0</t>
  </si>
  <si>
    <t>PRESTAMOS DIRECTOS</t>
  </si>
  <si>
    <t>3.1.1.3.00.00.0</t>
  </si>
  <si>
    <t>PREST.DIR.INST.DES.NE</t>
  </si>
  <si>
    <t>3.1.1.3.01.00.0</t>
  </si>
  <si>
    <t>Prestamo IFAM 4-Pr-1354</t>
  </si>
  <si>
    <t>3.1.04</t>
  </si>
  <si>
    <t>SERVICIOS GEST. APOYO</t>
  </si>
  <si>
    <t>2.2.99.06</t>
  </si>
  <si>
    <t>2.1.08.99</t>
  </si>
  <si>
    <t>Mant. Rep. de otros equipos</t>
  </si>
  <si>
    <t>1.08.99</t>
  </si>
  <si>
    <t>Mant.Rep. Otros equipos</t>
  </si>
  <si>
    <t>2.99.06</t>
  </si>
  <si>
    <t>2.4.1.1.02.00.0</t>
  </si>
  <si>
    <t>2.4.1.1.02.00.0.0</t>
  </si>
  <si>
    <t>Reparac. Infraestructura del cementerio</t>
  </si>
  <si>
    <t>3.1.1.3.01.00.0.0</t>
  </si>
  <si>
    <t>Prestamo IFAM Nº 4-Pr-1354-0112</t>
  </si>
  <si>
    <t>Servicios de Ingeniería</t>
  </si>
  <si>
    <t>2.3.1.08.99</t>
  </si>
  <si>
    <t>Mantenimiento y reparación de otros equipos</t>
  </si>
  <si>
    <t>2.6.1.04.03</t>
  </si>
  <si>
    <t>Servicios de ingeniería</t>
  </si>
  <si>
    <t>2.4.1.2.02.00.0</t>
  </si>
  <si>
    <t>Aporte FODESAF</t>
  </si>
  <si>
    <t>2.4.1.2.02.00.0.0</t>
  </si>
  <si>
    <t>1.9.02.02</t>
  </si>
  <si>
    <t>Sumas con dest, esp, s.a.p.</t>
  </si>
  <si>
    <t>3.6.01</t>
  </si>
  <si>
    <t>TRANSF. CORRIENT. SEC PUB</t>
  </si>
  <si>
    <t>3.6.01.03</t>
  </si>
  <si>
    <t>Transf.corrientes inst desen n e</t>
  </si>
  <si>
    <t>3.9.02.01</t>
  </si>
  <si>
    <t>SUMAS LIBRES SIN ASIG.PRE</t>
  </si>
  <si>
    <t>3.7</t>
  </si>
  <si>
    <t>1.1.9.02.02</t>
  </si>
  <si>
    <t>Sumas con destino especifico sin asignac. Presup.</t>
  </si>
  <si>
    <t>2.3.1.04.99</t>
  </si>
  <si>
    <t>2.10.1.04.99</t>
  </si>
  <si>
    <t>Otros servicios de gestion y apoyo</t>
  </si>
  <si>
    <t>3.1.5.02.01.02</t>
  </si>
  <si>
    <t>Construcción Edificio Red de Cuido</t>
  </si>
  <si>
    <t>4.1.5.02.01.05</t>
  </si>
  <si>
    <t>4.1.5.02.01.04</t>
  </si>
  <si>
    <t>1.2.03.04</t>
  </si>
  <si>
    <t>Mater. Prod. Elec. Telef. Comp.</t>
  </si>
  <si>
    <t>1.2.99.99</t>
  </si>
  <si>
    <t>Otros utiles mater. Y sumin.</t>
  </si>
  <si>
    <t>2.4.1.1.03.00.0</t>
  </si>
  <si>
    <t>Construc. Aceras Llorente</t>
  </si>
  <si>
    <t>2.4.1.1.03.00.0.0</t>
  </si>
  <si>
    <t>Construc. Aceras en Llorenta</t>
  </si>
  <si>
    <t>1.1.2.03.04</t>
  </si>
  <si>
    <t>Materiales y productos telefonicos y de computo</t>
  </si>
  <si>
    <t>1.1.2.99.99</t>
  </si>
  <si>
    <t>Construc. Aceras alcantarillado Sta. Elena</t>
  </si>
  <si>
    <t>PAGINA 10</t>
  </si>
  <si>
    <t>PAGINA 11</t>
  </si>
  <si>
    <t>PAGINA 12</t>
  </si>
  <si>
    <t>PAGINA : 16</t>
  </si>
  <si>
    <t>1.4.1.2.02.00</t>
  </si>
  <si>
    <t>Aporte COSEVI Ley 7331</t>
  </si>
  <si>
    <t>1.0.05.01</t>
  </si>
  <si>
    <t>1.1.01.03</t>
  </si>
  <si>
    <t>Alquiler de equipo de computo</t>
  </si>
  <si>
    <t>1.01.03</t>
  </si>
  <si>
    <t>1.1.02.03</t>
  </si>
  <si>
    <t>Servicio de correo</t>
  </si>
  <si>
    <t>1.02.03</t>
  </si>
  <si>
    <t>1.1.05.01</t>
  </si>
  <si>
    <t>1.2.01.02</t>
  </si>
  <si>
    <t>Productos farmac. Y medic.</t>
  </si>
  <si>
    <t>2.01.02</t>
  </si>
  <si>
    <t>Productos farmac. Y medic</t>
  </si>
  <si>
    <t>1.2.99.02</t>
  </si>
  <si>
    <t>Utiles Mat.med.hosp.investig</t>
  </si>
  <si>
    <t>2.99.02</t>
  </si>
  <si>
    <t>Util.mater.med. Hosp.inves</t>
  </si>
  <si>
    <t>1.5.01.01</t>
  </si>
  <si>
    <t>Maquinar. Equipo producc.</t>
  </si>
  <si>
    <t>1.5.01.06</t>
  </si>
  <si>
    <t>Equ. Sanitario lab. E invest.</t>
  </si>
  <si>
    <t>5.01.06</t>
  </si>
  <si>
    <t>Equ. Saniterio de lab. Inves</t>
  </si>
  <si>
    <t>2.1.03.01</t>
  </si>
  <si>
    <t>3.0.03.01</t>
  </si>
  <si>
    <t>3.0.03.02</t>
  </si>
  <si>
    <t>Retr. Ejercicio liberal profec.</t>
  </si>
  <si>
    <t>3.1.06</t>
  </si>
  <si>
    <t>SEGUROS REASEG.</t>
  </si>
  <si>
    <t>3.1.6.01</t>
  </si>
  <si>
    <t>3.2.04.01</t>
  </si>
  <si>
    <t>1.4.1.2.01.00.0.0</t>
  </si>
  <si>
    <t>1.4.1.2.02.00.0.0</t>
  </si>
  <si>
    <t>1.3.1.2.05.04.3</t>
  </si>
  <si>
    <t>Limpieza de lote</t>
  </si>
  <si>
    <t>1.3.1.2.05.04.3.0</t>
  </si>
  <si>
    <t>1.1.1.02.03</t>
  </si>
  <si>
    <t>1.1.1.01.03</t>
  </si>
  <si>
    <t>1.1.1.05.01</t>
  </si>
  <si>
    <t>1.1.2.01.02</t>
  </si>
  <si>
    <t>Productos farmaceuticos y medicinales</t>
  </si>
  <si>
    <t>1.1.2.04.01</t>
  </si>
  <si>
    <t>1.1.2.04.02</t>
  </si>
  <si>
    <t>1.1.2.99.02</t>
  </si>
  <si>
    <t>Utiles materiales medico hospitala. Y de investigac.</t>
  </si>
  <si>
    <t>Maquinaria y equipo para la producción</t>
  </si>
  <si>
    <t>1.1.5.01.06</t>
  </si>
  <si>
    <t>Equipo sanitario de laboratorio e investigacion</t>
  </si>
  <si>
    <t>1.1.5.01.99</t>
  </si>
  <si>
    <t>1.4.9.02.01</t>
  </si>
  <si>
    <t>2.3.2.99.05</t>
  </si>
  <si>
    <t>2.13.2.04.01</t>
  </si>
  <si>
    <t>2.13.2.99.05</t>
  </si>
  <si>
    <t>2.13.2.99.06</t>
  </si>
  <si>
    <t>2.25.2.03.03</t>
  </si>
  <si>
    <t>3.2.0.03.01</t>
  </si>
  <si>
    <t>Retribución por años servicios</t>
  </si>
  <si>
    <t>3.2.0.03.02</t>
  </si>
  <si>
    <t>Retribución al ejercicio liberal de la profeción</t>
  </si>
  <si>
    <t>3.2.1.04.03</t>
  </si>
  <si>
    <t>3.2.1.06.01</t>
  </si>
  <si>
    <t>Fondo Programas deportivos</t>
  </si>
  <si>
    <t>Fondo Programas culturales</t>
  </si>
  <si>
    <t>Fondo Recolec. Basura</t>
  </si>
  <si>
    <t>3.3.2.0.00.17.0</t>
  </si>
  <si>
    <t>3.3.2.0.00.18.0</t>
  </si>
  <si>
    <t>Fondo Alcant. Sanitario</t>
  </si>
  <si>
    <t>Fondo Fodesaf red cuido</t>
  </si>
  <si>
    <t>Pres. IFAM 4-CT-1197</t>
  </si>
  <si>
    <t>Fondo programas Culturales</t>
  </si>
  <si>
    <t>Fondo Recolección Basura</t>
  </si>
  <si>
    <t>3.3.2.0.00.17.0.0</t>
  </si>
  <si>
    <t>Fondo alcantarillado sanitario</t>
  </si>
  <si>
    <t>3.3.2.0.00.18.0.0</t>
  </si>
  <si>
    <t>Fondo FODESAF red de cuido</t>
  </si>
  <si>
    <t>1.1.1.08.08</t>
  </si>
  <si>
    <t>Manten. Y Reparación Equipo comp. Y sist. Inform.</t>
  </si>
  <si>
    <t>2.25.2.99.01</t>
  </si>
  <si>
    <t>Utiles y materiales de oficina y computo</t>
  </si>
  <si>
    <t>2.25.2.99.03</t>
  </si>
  <si>
    <t>3.1.5.02.01.03</t>
  </si>
  <si>
    <t>3.7.7.03.01.03</t>
  </si>
  <si>
    <t>4.2.5.02.02.10</t>
  </si>
  <si>
    <t>Construc. Aceras perímetro plaza de Llorente</t>
  </si>
  <si>
    <t>3.0.05.01</t>
  </si>
  <si>
    <t>Contrib.patron, seguro pens</t>
  </si>
  <si>
    <t>1.1.0.05.01</t>
  </si>
  <si>
    <t>Contrib. Patronal al seg. De pensiones de la CCSS</t>
  </si>
  <si>
    <t>2.0.05.01</t>
  </si>
  <si>
    <t>Cont.pat.al seg. Pensiones</t>
  </si>
  <si>
    <t>Aporte pat. Al seg. Pensiones</t>
  </si>
  <si>
    <t>1.2.0.05.01</t>
  </si>
  <si>
    <t>2.3.0.05.01</t>
  </si>
  <si>
    <t>2.4.0.05.01</t>
  </si>
  <si>
    <t>2.6.0.05.01</t>
  </si>
  <si>
    <t>2.10.0.0.3.02</t>
  </si>
  <si>
    <t>2.10.0.05.01</t>
  </si>
  <si>
    <t>3.2.0.05.01</t>
  </si>
  <si>
    <t>1.1.99.99</t>
  </si>
  <si>
    <t>Otros serv. No especificad.</t>
  </si>
  <si>
    <t>2.1.99.99</t>
  </si>
  <si>
    <t>Otros serv. No especific.</t>
  </si>
  <si>
    <t>1.1.1.99.99</t>
  </si>
  <si>
    <t>Otros servicios no especificados</t>
  </si>
  <si>
    <t>1.1.2.03.01</t>
  </si>
  <si>
    <t>1.2.02</t>
  </si>
  <si>
    <t>ALIMENT. PRODUC. AGR.</t>
  </si>
  <si>
    <t>1.2.02.03</t>
  </si>
  <si>
    <t>2.5.01.02</t>
  </si>
  <si>
    <t>3.1.04.06</t>
  </si>
  <si>
    <t>3.1.04.99</t>
  </si>
  <si>
    <t>Otros servicios gest. Apoy</t>
  </si>
  <si>
    <t>Saldo Transferencias</t>
  </si>
  <si>
    <t>1.1.2.02.03</t>
  </si>
  <si>
    <t>1.2.1.04.02</t>
  </si>
  <si>
    <t>1.2.2.99.06</t>
  </si>
  <si>
    <t>Mantenimiento y reparacion otros equipos</t>
  </si>
  <si>
    <t>2.1.1.08.99</t>
  </si>
  <si>
    <t>2.1.2.01.99</t>
  </si>
  <si>
    <t>2.1.2.03.03</t>
  </si>
  <si>
    <t>2.3.5.01.99</t>
  </si>
  <si>
    <t>2.6.1.02.99</t>
  </si>
  <si>
    <t>Otros servicios básicos</t>
  </si>
  <si>
    <t>2.6.1.05.01</t>
  </si>
  <si>
    <t>Servicios Generales (Persona Jóven)</t>
  </si>
  <si>
    <t>2.22.1.01.02</t>
  </si>
  <si>
    <t>2.22.2.04.01</t>
  </si>
  <si>
    <t>2.22.2.99.06</t>
  </si>
  <si>
    <t>2.25.5.01.04</t>
  </si>
  <si>
    <t>3.6.1.04.99</t>
  </si>
  <si>
    <t>Servicios generales (CECUDI)</t>
  </si>
  <si>
    <t>1.5.02.01</t>
  </si>
  <si>
    <t>3.2.01</t>
  </si>
  <si>
    <t>PRODUC. QUIMIC, CONE</t>
  </si>
  <si>
    <t>3.2.01.04</t>
  </si>
  <si>
    <t>Mater. Y produc. Metálicos</t>
  </si>
  <si>
    <t>2.6.0.01.03</t>
  </si>
  <si>
    <t>3.2.2.01.04</t>
  </si>
  <si>
    <t>3.7.7.03.01.01</t>
  </si>
  <si>
    <t>3.7.7.03.01.02</t>
  </si>
  <si>
    <t>Aporte Cruz Roja de Flores</t>
  </si>
  <si>
    <t>Aporte CENCINAI de Flores</t>
  </si>
  <si>
    <t>ANEXO 1</t>
  </si>
  <si>
    <r>
      <t xml:space="preserve">MUNICIPALIDAD DE </t>
    </r>
    <r>
      <rPr>
        <b/>
        <u val="single"/>
        <sz val="11"/>
        <color indexed="8"/>
        <rFont val="Arial"/>
        <family val="2"/>
      </rPr>
      <t xml:space="preserve"> </t>
    </r>
  </si>
  <si>
    <t>Variable</t>
  </si>
  <si>
    <t>% Cumplimiento de metas de mejora</t>
  </si>
  <si>
    <t>% Cumplimiento de metas operativas</t>
  </si>
  <si>
    <t>% Cumplimiento de metas (general)</t>
  </si>
  <si>
    <t>% Programado</t>
  </si>
  <si>
    <t>% Alcanzado</t>
  </si>
  <si>
    <t>Programa I</t>
  </si>
  <si>
    <t>Programa II</t>
  </si>
  <si>
    <t>Programa III</t>
  </si>
  <si>
    <t>Programa IV</t>
  </si>
  <si>
    <t>General (Todos los programas)</t>
  </si>
  <si>
    <t>Nota: Los datos se pueden tomar de la Matriz de Excel del plan operativo anual 2013.  A nivel de programa, en las ultimas filas de cada hoja el % programado y alcanzado (una vez lleno por la administración) tanto para las metas de mejora como operativas. En cuanto al cumplimiento de metas general (para los 4 programas), se puede extraer el dato de la matriz de la hoja denominada "Evaluación POA".</t>
  </si>
  <si>
    <t xml:space="preserve">Elaborado por: </t>
  </si>
  <si>
    <t>Puesto:</t>
  </si>
  <si>
    <t>Dirección Financiera</t>
  </si>
  <si>
    <t>Fecha :</t>
  </si>
  <si>
    <t>Anexo Nro. 2</t>
  </si>
  <si>
    <t>Diferencia</t>
  </si>
  <si>
    <t>Concepto</t>
  </si>
  <si>
    <t>( a )</t>
  </si>
  <si>
    <t>( b )</t>
  </si>
  <si>
    <t>( a ) + ( b )</t>
  </si>
  <si>
    <t>( c )</t>
  </si>
  <si>
    <t>( d )</t>
  </si>
  <si>
    <t>( c ) - ( d )</t>
  </si>
  <si>
    <t>Ley 7755 (Partidas específicas)</t>
  </si>
  <si>
    <t>Ley 8114 (Gestión Vial)</t>
  </si>
  <si>
    <t>Ley 7313 (Imp. Banano)</t>
  </si>
  <si>
    <t>Ley 8316 (Derechos salida territorio)</t>
  </si>
  <si>
    <t>Ley 8261 (Consejo Nal Persona Joven)</t>
  </si>
  <si>
    <t>FODESAF  (Red de cuido infantil)</t>
  </si>
  <si>
    <t>CONAPAM (Red de cuido adulto mayor)</t>
  </si>
  <si>
    <t>Otras:</t>
  </si>
  <si>
    <t>Institución___________</t>
  </si>
  <si>
    <t>ALLEN BARRANTES NUÑEZ</t>
  </si>
  <si>
    <t>CONTADOR</t>
  </si>
  <si>
    <t>NOMBRE DE PUESTO</t>
  </si>
  <si>
    <t>SALARIO BASE</t>
  </si>
  <si>
    <t>Nº DE PLAZAS</t>
  </si>
  <si>
    <t>TECNICO MUNICIPAL 1A</t>
  </si>
  <si>
    <t>TECNICO MUNICIPAL 2A</t>
  </si>
  <si>
    <t>TECNICO MUNICIPAL 2B</t>
  </si>
  <si>
    <t>OPERATIVO MUNICIPAL 1A</t>
  </si>
  <si>
    <t>OPERATIVO MUNICIPAL 1B</t>
  </si>
  <si>
    <t>OPERATIVO MUNICIPAL 1D</t>
  </si>
  <si>
    <t>OPERATIVO MUNICIPAL 1E</t>
  </si>
  <si>
    <t>PROFECIONAL MUNICIPAL 1A</t>
  </si>
  <si>
    <t>PROFECIONAL MUNICIPAL 2A</t>
  </si>
  <si>
    <t>PROFECIONAL MUNICIPAL 1B</t>
  </si>
  <si>
    <t>PROFECION AL MUNICIPAL 2B</t>
  </si>
  <si>
    <t>PROFECIONAL MUNICIPAL 1C</t>
  </si>
  <si>
    <t>PROFECIONAL MUNICIPAL 2C</t>
  </si>
  <si>
    <t>ADMINISTRATIVO MUNICIPAL 1A</t>
  </si>
  <si>
    <t>ADMINISTRATIVO MUNICIPAL 2A</t>
  </si>
  <si>
    <t>ADMINISTRATIVO MUNICIPAL 1B</t>
  </si>
  <si>
    <t>ADMINISTRATIVO MUNICIPAL 2B</t>
  </si>
  <si>
    <t>SERVIVIOS ESPECIALES</t>
  </si>
  <si>
    <t>CUADRO N° 4</t>
  </si>
  <si>
    <t>DETALLE DE LA DEUDA</t>
  </si>
  <si>
    <t>SERVICIO DE LA DEUDA</t>
  </si>
  <si>
    <t>ENTIDAD</t>
  </si>
  <si>
    <t>N° DE OPERACIÓN</t>
  </si>
  <si>
    <t>INTERESES</t>
  </si>
  <si>
    <t xml:space="preserve">OBJETIVO DEL </t>
  </si>
  <si>
    <t>PRESTATARIA</t>
  </si>
  <si>
    <t>PRESTAMO</t>
  </si>
  <si>
    <t>SALDO</t>
  </si>
  <si>
    <t>IFAM</t>
  </si>
  <si>
    <t>4-CT-11970300</t>
  </si>
  <si>
    <t>Catastro</t>
  </si>
  <si>
    <t>4-Eq-1319-0708</t>
  </si>
  <si>
    <t>Compra de Back Hoe</t>
  </si>
  <si>
    <t>4-Pr-1354-0112</t>
  </si>
  <si>
    <t>Plan regulador</t>
  </si>
  <si>
    <t>CCSS</t>
  </si>
  <si>
    <t>CP.CCSS</t>
  </si>
  <si>
    <t>Arreglo de pago</t>
  </si>
  <si>
    <t>ELABORADO POR : ALLEN BARRANTES NUÑEZ</t>
  </si>
  <si>
    <t>ANEXO 3</t>
  </si>
  <si>
    <t>CALCULO DE LAS DIETAS A REGIDORES</t>
  </si>
  <si>
    <t>PRESUPUESTO PRECEDENTE:</t>
  </si>
  <si>
    <t>PRESUPUESTO EN ESTUDIO:</t>
  </si>
  <si>
    <t>PORCENTAJE DE AUMENTO DEL PRESUPUESTO</t>
  </si>
  <si>
    <t>PORCENTAJE QUE APRUEBA EL CONCEJO: (1)</t>
  </si>
  <si>
    <t xml:space="preserve">NUMERO DE </t>
  </si>
  <si>
    <t xml:space="preserve">VALOR </t>
  </si>
  <si>
    <t>+</t>
  </si>
  <si>
    <t>MENSUAL</t>
  </si>
  <si>
    <t>ANUAL</t>
  </si>
  <si>
    <t>REGIDORES</t>
  </si>
  <si>
    <t>DIETA ACTUAL</t>
  </si>
  <si>
    <t>ORDI-EXTRA</t>
  </si>
  <si>
    <t>DIETAS POR COMISIÓN (ADJUNTAR DETALLE)</t>
  </si>
  <si>
    <t>(1) El aumento de las dietas debe ser con base en el artículo 30 del Código Municipal</t>
  </si>
  <si>
    <t>Elaborado por ALLEN BARRANTES NUÑEZ</t>
  </si>
  <si>
    <t>ANEXO 8</t>
  </si>
  <si>
    <t>INCENTIVOS SALARIALES QUE SE RECONOCEN EN LA ENTIDAD</t>
  </si>
  <si>
    <t>INCENTIVO SALARIAL</t>
  </si>
  <si>
    <t>BASE LEGAL</t>
  </si>
  <si>
    <t>PROCEDIMIENTO DE CÁLCULO</t>
  </si>
  <si>
    <t>OTRA INFORMACIÓN IMPORTANTE</t>
  </si>
  <si>
    <t>Anualidad</t>
  </si>
  <si>
    <t>Ley 6835</t>
  </si>
  <si>
    <t>3% sobre el salario base</t>
  </si>
  <si>
    <t>Prohibición del ejercicio liberal de la profeción</t>
  </si>
  <si>
    <t>Ley 8422</t>
  </si>
  <si>
    <t>65% sobre el salario base</t>
  </si>
  <si>
    <t>Dedicación exclusiva</t>
  </si>
  <si>
    <t>Ley 6008</t>
  </si>
  <si>
    <t>55% sobre el salario base</t>
  </si>
  <si>
    <t>La Administración debe contar con los expedientes correspondientes para los casos donde otorgue incentivos salariales, estableciendo el fundamento jurídico y el estudio técnico realizado y estar disponibles como parte del Componente Sistemas de Información que establece el artículo 16 de la Ley General de Control Interno.</t>
  </si>
  <si>
    <t>Elaborado por Allen Barrantes Núñez</t>
  </si>
  <si>
    <t>2.2.99.07</t>
  </si>
  <si>
    <t>Utiles y materiales cocina</t>
  </si>
  <si>
    <t>2.99.07</t>
  </si>
  <si>
    <t>Utiles Mater. Cocina com.</t>
  </si>
  <si>
    <t>1.4.1.1.01.00</t>
  </si>
  <si>
    <t>Techado pasillos Esc Llor.</t>
  </si>
  <si>
    <t>1.4.1.1.01.00.0.0</t>
  </si>
  <si>
    <t>Techado pasillos intern. Escuela Llorente</t>
  </si>
  <si>
    <t>2.10.2.99.07</t>
  </si>
  <si>
    <t>Utiles y materiales de cocina y comedor</t>
  </si>
  <si>
    <t>1.0.03.04</t>
  </si>
  <si>
    <t>Salario Escolar</t>
  </si>
  <si>
    <t>0.03.04</t>
  </si>
  <si>
    <t>0.03.03</t>
  </si>
  <si>
    <t>2.0.03.04</t>
  </si>
  <si>
    <t>Salario escolar</t>
  </si>
  <si>
    <t>2.2.01.02</t>
  </si>
  <si>
    <t>Productos farmaceutic.med</t>
  </si>
  <si>
    <t>2.5.01.06</t>
  </si>
  <si>
    <t>Equipo Sanitario lab. E inves</t>
  </si>
  <si>
    <t>3.0.03.04</t>
  </si>
  <si>
    <t>3.1.04.03</t>
  </si>
  <si>
    <t>Mantenimiento caminos</t>
  </si>
  <si>
    <t>Comité de deportes</t>
  </si>
  <si>
    <t>3.3.2.0.00.19.0</t>
  </si>
  <si>
    <t>Consejo Nac. Rehabilitac.</t>
  </si>
  <si>
    <t>3.3.2.0.00.20.0</t>
  </si>
  <si>
    <t>Ley 7788 Protec.Med.Amb</t>
  </si>
  <si>
    <t>3.3.2.0.00.21.0</t>
  </si>
  <si>
    <t>Fondo Aseo de Vias</t>
  </si>
  <si>
    <t>Mantenimiento de Caminos</t>
  </si>
  <si>
    <t>Comité de Deportes</t>
  </si>
  <si>
    <t>Pres.IFAM 4 Ct-1197</t>
  </si>
  <si>
    <t>3.3.2.0.00.19.0.0</t>
  </si>
  <si>
    <t>Consejo Nacional de Rehabilitación</t>
  </si>
  <si>
    <t>3.3.2.0.00.20.0.0</t>
  </si>
  <si>
    <t>Ley 7788 Protección Medio Ambiente</t>
  </si>
  <si>
    <t>3.3.2.0.00.21.0.0</t>
  </si>
  <si>
    <t>1.1.0.03.04</t>
  </si>
  <si>
    <t>1.2.0.03.04</t>
  </si>
  <si>
    <t>2.2.0.01.01</t>
  </si>
  <si>
    <t>2.2.0.03.01</t>
  </si>
  <si>
    <t>2.2.0.03.03</t>
  </si>
  <si>
    <t>2.2.0.03.04</t>
  </si>
  <si>
    <t>2.2.0.04.01</t>
  </si>
  <si>
    <t>2.2.0.04.05</t>
  </si>
  <si>
    <t>2.2.0.05.01</t>
  </si>
  <si>
    <t>2.2.0.05.03</t>
  </si>
  <si>
    <t>2.2.1.01.01</t>
  </si>
  <si>
    <t>Alquiler de Edificios y locales</t>
  </si>
  <si>
    <t>2.2.1.03.01</t>
  </si>
  <si>
    <t>2.2.1.04.06</t>
  </si>
  <si>
    <t>2.2.1.06.01</t>
  </si>
  <si>
    <t>2.3.0.03.04</t>
  </si>
  <si>
    <t>2.3.2.01.02</t>
  </si>
  <si>
    <t>Tintas, pinturas y diluyentes</t>
  </si>
  <si>
    <t>2.3.5.01.01</t>
  </si>
  <si>
    <t>2.4.0.03.04</t>
  </si>
  <si>
    <t>2.6.0.03.04</t>
  </si>
  <si>
    <t>2.6.1.03.01</t>
  </si>
  <si>
    <t>2.6.5.01.06</t>
  </si>
  <si>
    <t>Equipo sanitario de laborat. Investig. (hidrometros)</t>
  </si>
  <si>
    <t>2.9.1.01.02</t>
  </si>
  <si>
    <t>2.9.1.03.02</t>
  </si>
  <si>
    <t>2.9.1.03.03</t>
  </si>
  <si>
    <t>Impresión encuadernación y otros</t>
  </si>
  <si>
    <t>2.9.1.05.01</t>
  </si>
  <si>
    <t>2.9.1.07.02</t>
  </si>
  <si>
    <t>2.9.2.03.04</t>
  </si>
  <si>
    <t>Materiales y productos electric. Telef. Y computo</t>
  </si>
  <si>
    <t>2.10.0.03.04</t>
  </si>
  <si>
    <t>Otros servicios de gestion y apoyo (CECUDI)</t>
  </si>
  <si>
    <t>2.13.2.01.01</t>
  </si>
  <si>
    <t>2.13.2.01.02</t>
  </si>
  <si>
    <t>2.13.2.01.99</t>
  </si>
  <si>
    <t>3.2.0.03.04</t>
  </si>
  <si>
    <t>Señalamiento de calles</t>
  </si>
  <si>
    <t>Aporte Junta Educación Escuela Llorente de Flores</t>
  </si>
  <si>
    <t>DETALLE DE PLAZAS AL 30-06-15</t>
  </si>
  <si>
    <t>Ingresos Periodo 2015 (previstos en la Ley)</t>
  </si>
  <si>
    <t>Ingresos Superávit al 31-12-2014 (reales)</t>
  </si>
  <si>
    <t>Total Ingresos estimados 2015</t>
  </si>
  <si>
    <t>Al 30 de junio de 2015</t>
  </si>
  <si>
    <t>2.2.03.05</t>
  </si>
  <si>
    <t>Mat. Y Produc. De Vidrio</t>
  </si>
  <si>
    <t>2.03.05</t>
  </si>
  <si>
    <t>Mat.y Prdo. De Vidrio</t>
  </si>
  <si>
    <t>1.7</t>
  </si>
  <si>
    <t>1.7.03</t>
  </si>
  <si>
    <t>TRANSF.CAP. A ENT.PRIV.</t>
  </si>
  <si>
    <t>1.7.03.01</t>
  </si>
  <si>
    <t>TRANSF. CAP. ASOCIACION</t>
  </si>
  <si>
    <t>1.7.03.01.02</t>
  </si>
  <si>
    <t>ADMINISTRAC.INVER. PROP</t>
  </si>
  <si>
    <t>3.5.01.01</t>
  </si>
  <si>
    <t>Maq.Equ.para la producc.</t>
  </si>
  <si>
    <t>TRANSFERENC DE CAPITAL</t>
  </si>
  <si>
    <t>1.1.7.03.01</t>
  </si>
  <si>
    <t>1.3.5.02.01</t>
  </si>
  <si>
    <t>2.2.2.99.05</t>
  </si>
  <si>
    <t>Utiles y Materiales de limpieza</t>
  </si>
  <si>
    <t>2.2.5.01.02</t>
  </si>
  <si>
    <t>2.3.1.08.05</t>
  </si>
  <si>
    <t>Mantenimiento y reparacion equipo de transporte</t>
  </si>
  <si>
    <t>2.3.2.03.01</t>
  </si>
  <si>
    <t>2.5.5.02.99</t>
  </si>
  <si>
    <t>Otras construcciones adiciones y mejoras</t>
  </si>
  <si>
    <t>2.9.1.04.06</t>
  </si>
  <si>
    <t xml:space="preserve">Servicios Generales </t>
  </si>
  <si>
    <t>2.22.2.01.04</t>
  </si>
  <si>
    <t>2.22.2.03.05</t>
  </si>
  <si>
    <t>Materiales y productos de vidrio</t>
  </si>
  <si>
    <t>2.28.1.04.03</t>
  </si>
  <si>
    <t>Servicios de ingenieria</t>
  </si>
  <si>
    <t>3.1.5.02.01.01</t>
  </si>
  <si>
    <t>3.1.5.02.01.04</t>
  </si>
  <si>
    <t>3.1.5.02.01.05</t>
  </si>
  <si>
    <t>3.2.5.01.01</t>
  </si>
  <si>
    <t>Unidad Tecnica de Gestion Vial Ley 8114</t>
  </si>
  <si>
    <t>3.2.5.02.02.04</t>
  </si>
  <si>
    <t>3.2.5.02.02.05</t>
  </si>
  <si>
    <t>3.2.5.02.02.07</t>
  </si>
  <si>
    <t>3.2.5.02.02.08</t>
  </si>
  <si>
    <t>3.5.5.02.07.01</t>
  </si>
  <si>
    <t>3.5.5.02.07.03</t>
  </si>
  <si>
    <t>Equipo y programas de computo (P 4Ct)</t>
  </si>
  <si>
    <t>3.6.5.01.05.01</t>
  </si>
  <si>
    <t>3.6.5.01.05.02</t>
  </si>
  <si>
    <t>3.6.5.02.99.01</t>
  </si>
  <si>
    <t>3.6.5.02.99.02</t>
  </si>
  <si>
    <t>3.7.7.03.01.04</t>
  </si>
  <si>
    <t>Aporte Asociación Desarrollo Cristo Rey</t>
  </si>
  <si>
    <t>3.7.7.03.01.05</t>
  </si>
  <si>
    <t>Aporte Asociación Desarrollo San Joaquín</t>
  </si>
  <si>
    <t>3.7.7.03.01.06</t>
  </si>
  <si>
    <t>Aporte Asociación Desarrollo Los Geraneos</t>
  </si>
  <si>
    <t>3.7.7.03.01.07</t>
  </si>
  <si>
    <t>Junta Educación Jardin de Niños E.U.A.</t>
  </si>
  <si>
    <t>3.7.7.03.01.08</t>
  </si>
  <si>
    <t>Junta Educación Escuela Ramon Barrantes</t>
  </si>
  <si>
    <t>3.7.7.03.01.09</t>
  </si>
  <si>
    <t>Aporte Asociación Desarrollo Santa Marta</t>
  </si>
  <si>
    <t>3.7.7.03.01.10</t>
  </si>
  <si>
    <t>Aporte Asociación Desarrollo Urba. Las Flores</t>
  </si>
  <si>
    <t>Techado pasillos inter. Entrad. Princ. Esc. Llorente</t>
  </si>
  <si>
    <t>Cielo raso y piso Salón Comunal Cristo Rey (PE)</t>
  </si>
  <si>
    <t>Acondicionamiento Area de Salud Adulto Mayor (PE)</t>
  </si>
  <si>
    <t>Reparac. Remodelac. Edificio Adulto Mayor (PE)</t>
  </si>
  <si>
    <t>Construc. Muro de retención Urba. Las Flores (PE)</t>
  </si>
  <si>
    <t>Maquinaria y equipo para la produccion (PE)</t>
  </si>
  <si>
    <t>Construc. Aceras y alcantarillado Santa Elena (PE)</t>
  </si>
  <si>
    <t>Construc. 250ml acera 200m oeste Bar Mauros(PE)</t>
  </si>
  <si>
    <t>Const. Aceras alcant. B° Satisima Trinidad (PE)</t>
  </si>
  <si>
    <t>Muro retención cost. oeste mision misionera LV (PE)</t>
  </si>
  <si>
    <t>Mejoramiento infraestructura del Acueducto (PE)</t>
  </si>
  <si>
    <t>Reconstrucción parque infantil Los Itabos (PE)</t>
  </si>
  <si>
    <t>Equipo y prog. de computo (Esc. Ramon B.) (PE)</t>
  </si>
  <si>
    <t>Construcción cancha multiusos Sant. Trinidad (PE)</t>
  </si>
  <si>
    <t>Construcción parque Eucaliptos (PE)</t>
  </si>
  <si>
    <t xml:space="preserve">Fecha: </t>
  </si>
  <si>
    <t>AL 30 DE JUNIO DEL 2015</t>
  </si>
  <si>
    <t>Fecha: 10 de JULIO 2015</t>
  </si>
  <si>
    <t>Wilberth Apú Sánchez</t>
  </si>
  <si>
    <t>Grado de cumplimiento de las metas del plan operativo anual 2015</t>
  </si>
  <si>
    <t>INFORME TRIMESTRAL DE EGRESOS (3 TRIMESTRE DEL 2015)  PROGRAMA: DIRECCIÓN Y ADMINISTRACION GENERALES</t>
  </si>
  <si>
    <t>3.0.02.01</t>
  </si>
  <si>
    <t>Tiempo extraordinario</t>
  </si>
  <si>
    <t>2.1.02.04</t>
  </si>
  <si>
    <t>Servicio de telecomuniciones</t>
  </si>
  <si>
    <t>1.1.1.04.06</t>
  </si>
  <si>
    <t>2.2.0.02.01</t>
  </si>
  <si>
    <t>2.6.1.02.04</t>
  </si>
  <si>
    <t>Servicio de telecomunicaciones</t>
  </si>
  <si>
    <t>2.6.1.99.99</t>
  </si>
  <si>
    <t>2.10.0.01.05</t>
  </si>
  <si>
    <t>2.17.2.03.04</t>
  </si>
  <si>
    <t>Mater. Y produc. Electric. Telef, y de Computo</t>
  </si>
  <si>
    <t>2.22.1.07.01</t>
  </si>
  <si>
    <t>3.1.5.01.99</t>
  </si>
  <si>
    <t>3.2.0.02.01</t>
  </si>
  <si>
    <t>INFORME TRIMESTRAL DE EGRESOS (3 TRIMESTRE DEL 2015) PROGRAMA: SERVICIOS COMUNALES</t>
  </si>
  <si>
    <t>INFORME TRIMESTRAL DE EGRESOS (3 TRIMESTRE DEL 2015) PROGRAMA: INVERSIONES</t>
  </si>
  <si>
    <t>INFORME TRIMESTRAL DE EGRESOS (3 TRIMESTRE DEL 2015) PROGRAMA: INVERSIONES CON PARTIDAS ESPECIFICAS</t>
  </si>
  <si>
    <t>INFORME TRIMESTRAL DE EGRESOS (3TRIMESTRE DEL 2015)  TOTAL PRESUPUESTO</t>
  </si>
  <si>
    <t xml:space="preserve">MUNICIPALIDAD DE    :   FLORES  
DETALLE DE TRANSFERENCIAS CORRESPONDIENTES AL AÑO 2015
AL 30 DE SEPTIEMBRE DE 2015
EN COLONES
</t>
  </si>
  <si>
    <t>Ingresos recibidos al 30/09/2015</t>
  </si>
  <si>
    <t>Ingresos aplicados (gastados)               al 30-09-2015</t>
  </si>
  <si>
    <r>
      <rPr>
        <b/>
        <sz val="11"/>
        <color indexed="8"/>
        <rFont val="Calibri"/>
        <family val="2"/>
      </rPr>
      <t>Nota:</t>
    </r>
    <r>
      <rPr>
        <sz val="10"/>
        <rFont val="Arial"/>
        <family val="0"/>
      </rPr>
      <t xml:space="preserve"> Incluir cualquier transferencia corriente o de capital que haya sido incorporada  en la Ley de Presupuesto Nacional o sus modificaciones a favor de la municipalidad para el año 2015, así como lo correspondiente a recursos provenientes de la misma fuente pero de años anteriores que aún se mantengan en el superávit específico al cierre del periodo 2014.
</t>
    </r>
  </si>
  <si>
    <t>07 DE OCTUBRE DEL 2015</t>
  </si>
  <si>
    <t>TERCER INFORME TRIMESTRAL 2015</t>
  </si>
  <si>
    <t>AL 30 DE SEPTIEMBRE 2015</t>
  </si>
  <si>
    <t>FECHA: 07 DE SEPTIEMBRE 2015</t>
  </si>
  <si>
    <t>INFORME TRIMESTRAL DE INGRESOS (4 TRIMESTRE DEL 2015)</t>
  </si>
  <si>
    <t>INFORME TRIMESTRAL DE EGRESOS (4 TRIMESTRE DEL 2015)  PROGRAMA: DIRECCIÓN Y ADMINISTRACION GENERALES</t>
  </si>
  <si>
    <t>INFORME TRIMESTRAL DE EGRESOS (4 TRIMESTRE DEL 2015)  PROGRAMA: SERVICIOS COMUNALES</t>
  </si>
  <si>
    <t>INFORME TRIMESTRAL DE EGRESOS (4 TRIMESTRE DEL 2015)  PROGRAMA: INVERSIONES</t>
  </si>
  <si>
    <t>INFORME TRIMESTRAL DE EGRESOS (4 TRIMESTRE DEL 2015)  PROGRAMA: INVERSIONES CON PARTIDAS ESPECIFICAS</t>
  </si>
  <si>
    <t>INFORME TRIMESTRAL DE EGRESOS (4 TRIMESTRE DEL 2015)  TOTAL PRESUPUESTO</t>
  </si>
  <si>
    <t>1.0.02.02</t>
  </si>
  <si>
    <t>Recargo de funciones</t>
  </si>
  <si>
    <t>0.02.02</t>
  </si>
  <si>
    <t>1.1.01.99</t>
  </si>
  <si>
    <t>Otros alquileres</t>
  </si>
  <si>
    <t>1.01.99</t>
  </si>
  <si>
    <t>1.5.01.03</t>
  </si>
  <si>
    <t>5.01.03</t>
  </si>
  <si>
    <t>2.5.01.07</t>
  </si>
  <si>
    <t>Equ. Mob. Educac. Dep. rec</t>
  </si>
  <si>
    <t>Eq. Mob. Educ. dep. recreat</t>
  </si>
  <si>
    <t>Camaras Vig. Barrantes</t>
  </si>
  <si>
    <t>4 TRIMESTRE DEL 2015</t>
  </si>
  <si>
    <t>1.1.0.02.02</t>
  </si>
  <si>
    <t>1.1.1.01.99</t>
  </si>
  <si>
    <t>1.1.1.08.01</t>
  </si>
  <si>
    <t>Mantenimiento de edificios y locales</t>
  </si>
  <si>
    <t>1.1.5.01.03</t>
  </si>
  <si>
    <t>2.5.5.01.07</t>
  </si>
  <si>
    <t>Equipo y mobiliario educac. Deport. Y recreativo</t>
  </si>
  <si>
    <t>2.10.1.01.02</t>
  </si>
  <si>
    <t>2.25.2.03.04</t>
  </si>
</sst>
</file>

<file path=xl/styles.xml><?xml version="1.0" encoding="utf-8"?>
<styleSheet xmlns="http://schemas.openxmlformats.org/spreadsheetml/2006/main">
  <numFmts count="3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¢&quot;;\-#,##0\ &quot;¢&quot;"/>
    <numFmt numFmtId="173" formatCode="#,##0\ &quot;¢&quot;;[Red]\-#,##0\ &quot;¢&quot;"/>
    <numFmt numFmtId="174" formatCode="#,##0.00\ &quot;¢&quot;;\-#,##0.00\ &quot;¢&quot;"/>
    <numFmt numFmtId="175" formatCode="#,##0.00\ &quot;¢&quot;;[Red]\-#,##0.00\ &quot;¢&quot;"/>
    <numFmt numFmtId="176" formatCode="_-* #,##0\ &quot;¢&quot;_-;\-* #,##0\ &quot;¢&quot;_-;_-* &quot;-&quot;\ &quot;¢&quot;_-;_-@_-"/>
    <numFmt numFmtId="177" formatCode="_-* #,##0\ _¢_-;\-* #,##0\ _¢_-;_-* &quot;-&quot;\ _¢_-;_-@_-"/>
    <numFmt numFmtId="178" formatCode="_-* #,##0.00\ &quot;¢&quot;_-;\-* #,##0.00\ &quot;¢&quot;_-;_-* &quot;-&quot;??\ &quot;¢&quot;_-;_-@_-"/>
    <numFmt numFmtId="179" formatCode="_-* #,##0.00\ _¢_-;\-* #,##0.00\ _¢_-;_-* &quot;-&quot;??\ _¢_-;_-@_-"/>
    <numFmt numFmtId="180" formatCode="&quot;C&quot;#,##0_);\(&quot;C&quot;#,##0\)"/>
    <numFmt numFmtId="181" formatCode="&quot;C&quot;#,##0_);[Red]\(&quot;C&quot;#,##0\)"/>
    <numFmt numFmtId="182" formatCode="&quot;C&quot;#,##0.00_);\(&quot;C&quot;#,##0.00\)"/>
    <numFmt numFmtId="183" formatCode="&quot;C&quot;#,##0.00_);[Red]\(&quot;C&quot;#,##0.00\)"/>
    <numFmt numFmtId="184" formatCode="_(&quot;C&quot;* #,##0_);_(&quot;C&quot;* \(#,##0\);_(&quot;C&quot;* &quot;-&quot;_);_(@_)"/>
    <numFmt numFmtId="185" formatCode="_(&quot;C&quot;* #,##0.00_);_(&quot;C&quot;* \(#,##0.00\);_(&quot;C&quot;* &quot;-&quot;??_);_(@_)"/>
    <numFmt numFmtId="186" formatCode="&quot;C&quot;#,##0.00"/>
    <numFmt numFmtId="187" formatCode="00000"/>
    <numFmt numFmtId="188" formatCode="&quot;₡&quot;#,##0.00"/>
    <numFmt numFmtId="189" formatCode="[$₡-140A]#,##0.00"/>
  </numFmts>
  <fonts count="9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9"/>
      <color indexed="17"/>
      <name val="Arial"/>
      <family val="2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60"/>
      <name val="Arial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16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  <font>
      <b/>
      <sz val="10"/>
      <color theme="5" tint="-0.24997000396251678"/>
      <name val="Arial"/>
      <family val="2"/>
    </font>
    <font>
      <sz val="13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8.5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5" tint="-0.4999699890613556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651">
    <xf numFmtId="0" fontId="0" fillId="0" borderId="0" xfId="0" applyAlignment="1">
      <alignment/>
    </xf>
    <xf numFmtId="0" fontId="0" fillId="0" borderId="10" xfId="0" applyBorder="1" applyAlignment="1">
      <alignment/>
    </xf>
    <xf numFmtId="186" fontId="0" fillId="0" borderId="0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49" fontId="0" fillId="0" borderId="21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1" xfId="0" applyFill="1" applyBorder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86" fontId="7" fillId="0" borderId="0" xfId="0" applyNumberFormat="1" applyFont="1" applyAlignment="1">
      <alignment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/>
    </xf>
    <xf numFmtId="49" fontId="8" fillId="0" borderId="31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49" fontId="7" fillId="0" borderId="31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88" fontId="0" fillId="0" borderId="0" xfId="0" applyNumberFormat="1" applyBorder="1" applyAlignment="1">
      <alignment/>
    </xf>
    <xf numFmtId="186" fontId="1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33" xfId="0" applyFont="1" applyBorder="1" applyAlignment="1">
      <alignment horizontal="center"/>
    </xf>
    <xf numFmtId="49" fontId="0" fillId="0" borderId="34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9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0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31" xfId="0" applyFont="1" applyBorder="1" applyAlignment="1">
      <alignment/>
    </xf>
    <xf numFmtId="188" fontId="14" fillId="0" borderId="31" xfId="0" applyNumberFormat="1" applyFont="1" applyBorder="1" applyAlignment="1">
      <alignment/>
    </xf>
    <xf numFmtId="188" fontId="14" fillId="0" borderId="40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4" fillId="0" borderId="41" xfId="0" applyNumberFormat="1" applyFont="1" applyBorder="1" applyAlignment="1">
      <alignment/>
    </xf>
    <xf numFmtId="0" fontId="14" fillId="0" borderId="32" xfId="0" applyFont="1" applyFill="1" applyBorder="1" applyAlignment="1">
      <alignment/>
    </xf>
    <xf numFmtId="0" fontId="16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16" fillId="0" borderId="16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49" fontId="12" fillId="0" borderId="12" xfId="0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49" fontId="10" fillId="0" borderId="15" xfId="0" applyNumberFormat="1" applyFont="1" applyBorder="1" applyAlignment="1">
      <alignment/>
    </xf>
    <xf numFmtId="0" fontId="10" fillId="0" borderId="31" xfId="0" applyFont="1" applyBorder="1" applyAlignment="1">
      <alignment/>
    </xf>
    <xf numFmtId="49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186" fontId="1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0" fillId="0" borderId="31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1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11" fillId="0" borderId="3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1" fillId="0" borderId="20" xfId="0" applyFont="1" applyFill="1" applyBorder="1" applyAlignment="1">
      <alignment/>
    </xf>
    <xf numFmtId="49" fontId="0" fillId="0" borderId="41" xfId="0" applyNumberFormat="1" applyBorder="1" applyAlignment="1">
      <alignment horizontal="center"/>
    </xf>
    <xf numFmtId="0" fontId="11" fillId="0" borderId="32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19" fillId="0" borderId="31" xfId="0" applyFont="1" applyBorder="1" applyAlignment="1">
      <alignment/>
    </xf>
    <xf numFmtId="0" fontId="1" fillId="0" borderId="3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10" fillId="0" borderId="31" xfId="0" applyNumberFormat="1" applyFont="1" applyBorder="1" applyAlignment="1">
      <alignment/>
    </xf>
    <xf numFmtId="188" fontId="1" fillId="0" borderId="39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10" fillId="0" borderId="15" xfId="0" applyFont="1" applyBorder="1" applyAlignment="1">
      <alignment horizontal="left"/>
    </xf>
    <xf numFmtId="188" fontId="10" fillId="0" borderId="40" xfId="0" applyNumberFormat="1" applyFont="1" applyBorder="1" applyAlignment="1">
      <alignment/>
    </xf>
    <xf numFmtId="0" fontId="1" fillId="0" borderId="38" xfId="0" applyFont="1" applyBorder="1" applyAlignment="1">
      <alignment/>
    </xf>
    <xf numFmtId="188" fontId="1" fillId="0" borderId="42" xfId="0" applyNumberFormat="1" applyFont="1" applyBorder="1" applyAlignment="1">
      <alignment/>
    </xf>
    <xf numFmtId="0" fontId="1" fillId="0" borderId="14" xfId="0" applyFont="1" applyBorder="1" applyAlignment="1">
      <alignment/>
    </xf>
    <xf numFmtId="188" fontId="0" fillId="0" borderId="18" xfId="0" applyNumberFormat="1" applyBorder="1" applyAlignment="1">
      <alignment/>
    </xf>
    <xf numFmtId="188" fontId="1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30" xfId="0" applyNumberFormat="1" applyBorder="1" applyAlignment="1">
      <alignment/>
    </xf>
    <xf numFmtId="0" fontId="1" fillId="0" borderId="12" xfId="0" applyFont="1" applyBorder="1" applyAlignment="1">
      <alignment/>
    </xf>
    <xf numFmtId="188" fontId="1" fillId="0" borderId="13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4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2" fillId="0" borderId="1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188" fontId="10" fillId="0" borderId="16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88" fontId="0" fillId="0" borderId="39" xfId="0" applyNumberFormat="1" applyBorder="1" applyAlignment="1">
      <alignment/>
    </xf>
    <xf numFmtId="188" fontId="0" fillId="0" borderId="42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14" fillId="0" borderId="0" xfId="0" applyNumberFormat="1" applyFont="1" applyBorder="1" applyAlignment="1">
      <alignment/>
    </xf>
    <xf numFmtId="188" fontId="14" fillId="0" borderId="13" xfId="0" applyNumberFormat="1" applyFont="1" applyBorder="1" applyAlignment="1">
      <alignment/>
    </xf>
    <xf numFmtId="188" fontId="14" fillId="0" borderId="10" xfId="0" applyNumberFormat="1" applyFont="1" applyBorder="1" applyAlignment="1">
      <alignment/>
    </xf>
    <xf numFmtId="188" fontId="14" fillId="0" borderId="18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0" fillId="0" borderId="0" xfId="0" applyNumberFormat="1" applyFont="1" applyBorder="1" applyAlignment="1">
      <alignment/>
    </xf>
    <xf numFmtId="188" fontId="10" fillId="0" borderId="13" xfId="0" applyNumberFormat="1" applyFont="1" applyBorder="1" applyAlignment="1">
      <alignment/>
    </xf>
    <xf numFmtId="188" fontId="14" fillId="0" borderId="32" xfId="0" applyNumberFormat="1" applyFont="1" applyBorder="1" applyAlignment="1">
      <alignment/>
    </xf>
    <xf numFmtId="188" fontId="14" fillId="0" borderId="43" xfId="0" applyNumberFormat="1" applyFont="1" applyBorder="1" applyAlignment="1">
      <alignment/>
    </xf>
    <xf numFmtId="188" fontId="0" fillId="0" borderId="44" xfId="0" applyNumberFormat="1" applyBorder="1" applyAlignment="1">
      <alignment/>
    </xf>
    <xf numFmtId="188" fontId="0" fillId="0" borderId="45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188" fontId="0" fillId="0" borderId="32" xfId="0" applyNumberFormat="1" applyBorder="1" applyAlignment="1">
      <alignment/>
    </xf>
    <xf numFmtId="188" fontId="0" fillId="0" borderId="43" xfId="0" applyNumberFormat="1" applyBorder="1" applyAlignment="1">
      <alignment/>
    </xf>
    <xf numFmtId="188" fontId="0" fillId="0" borderId="31" xfId="0" applyNumberFormat="1" applyBorder="1" applyAlignment="1">
      <alignment/>
    </xf>
    <xf numFmtId="188" fontId="0" fillId="0" borderId="40" xfId="0" applyNumberForma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20" xfId="0" applyNumberFormat="1" applyBorder="1" applyAlignment="1">
      <alignment/>
    </xf>
    <xf numFmtId="188" fontId="0" fillId="0" borderId="46" xfId="0" applyNumberFormat="1" applyBorder="1" applyAlignment="1">
      <alignment/>
    </xf>
    <xf numFmtId="188" fontId="10" fillId="0" borderId="32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8" fillId="0" borderId="17" xfId="0" applyNumberFormat="1" applyFont="1" applyBorder="1" applyAlignment="1">
      <alignment/>
    </xf>
    <xf numFmtId="188" fontId="8" fillId="0" borderId="32" xfId="0" applyNumberFormat="1" applyFont="1" applyBorder="1" applyAlignment="1">
      <alignment/>
    </xf>
    <xf numFmtId="188" fontId="7" fillId="0" borderId="31" xfId="0" applyNumberFormat="1" applyFont="1" applyBorder="1" applyAlignment="1">
      <alignment/>
    </xf>
    <xf numFmtId="188" fontId="8" fillId="0" borderId="31" xfId="0" applyNumberFormat="1" applyFont="1" applyBorder="1" applyAlignment="1">
      <alignment/>
    </xf>
    <xf numFmtId="188" fontId="8" fillId="0" borderId="1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10" fillId="0" borderId="10" xfId="0" applyFont="1" applyBorder="1" applyAlignment="1">
      <alignment/>
    </xf>
    <xf numFmtId="188" fontId="12" fillId="0" borderId="10" xfId="0" applyNumberFormat="1" applyFont="1" applyBorder="1" applyAlignment="1">
      <alignment/>
    </xf>
    <xf numFmtId="188" fontId="12" fillId="0" borderId="18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32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0" fillId="0" borderId="4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Fill="1" applyBorder="1" applyAlignment="1">
      <alignment/>
    </xf>
    <xf numFmtId="0" fontId="20" fillId="0" borderId="3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 horizontal="left"/>
    </xf>
    <xf numFmtId="188" fontId="2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2" fillId="0" borderId="13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1" fillId="0" borderId="31" xfId="0" applyFont="1" applyBorder="1" applyAlignment="1">
      <alignment/>
    </xf>
    <xf numFmtId="188" fontId="1" fillId="0" borderId="31" xfId="0" applyNumberFormat="1" applyFont="1" applyBorder="1" applyAlignment="1">
      <alignment/>
    </xf>
    <xf numFmtId="0" fontId="17" fillId="0" borderId="31" xfId="0" applyFont="1" applyBorder="1" applyAlignment="1">
      <alignment/>
    </xf>
    <xf numFmtId="0" fontId="18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186" fontId="0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18" fillId="0" borderId="27" xfId="0" applyFont="1" applyBorder="1" applyAlignment="1">
      <alignment/>
    </xf>
    <xf numFmtId="0" fontId="0" fillId="0" borderId="30" xfId="0" applyBorder="1" applyAlignment="1">
      <alignment/>
    </xf>
    <xf numFmtId="0" fontId="8" fillId="0" borderId="13" xfId="0" applyFont="1" applyBorder="1" applyAlignment="1">
      <alignment horizontal="center"/>
    </xf>
    <xf numFmtId="10" fontId="0" fillId="0" borderId="13" xfId="0" applyNumberForma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/>
    </xf>
    <xf numFmtId="188" fontId="0" fillId="0" borderId="48" xfId="0" applyNumberFormat="1" applyBorder="1" applyAlignment="1">
      <alignment/>
    </xf>
    <xf numFmtId="188" fontId="1" fillId="0" borderId="50" xfId="0" applyNumberFormat="1" applyFont="1" applyBorder="1" applyAlignment="1">
      <alignment/>
    </xf>
    <xf numFmtId="188" fontId="0" fillId="0" borderId="49" xfId="0" applyNumberFormat="1" applyFont="1" applyBorder="1" applyAlignment="1">
      <alignment/>
    </xf>
    <xf numFmtId="0" fontId="1" fillId="0" borderId="49" xfId="0" applyFont="1" applyBorder="1" applyAlignment="1">
      <alignment/>
    </xf>
    <xf numFmtId="10" fontId="3" fillId="0" borderId="17" xfId="0" applyNumberFormat="1" applyFont="1" applyBorder="1" applyAlignment="1">
      <alignment/>
    </xf>
    <xf numFmtId="10" fontId="1" fillId="0" borderId="40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86" fontId="1" fillId="0" borderId="29" xfId="0" applyNumberFormat="1" applyFont="1" applyBorder="1" applyAlignment="1">
      <alignment/>
    </xf>
    <xf numFmtId="186" fontId="0" fillId="0" borderId="49" xfId="0" applyNumberFormat="1" applyFont="1" applyBorder="1" applyAlignment="1">
      <alignment/>
    </xf>
    <xf numFmtId="188" fontId="0" fillId="0" borderId="29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29" xfId="0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3" xfId="0" applyNumberFormat="1" applyFon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89" fontId="0" fillId="0" borderId="0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88" fontId="10" fillId="0" borderId="43" xfId="0" applyNumberFormat="1" applyFont="1" applyBorder="1" applyAlignment="1">
      <alignment/>
    </xf>
    <xf numFmtId="49" fontId="10" fillId="0" borderId="4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89" fontId="10" fillId="0" borderId="31" xfId="0" applyNumberFormat="1" applyFont="1" applyBorder="1" applyAlignment="1">
      <alignment/>
    </xf>
    <xf numFmtId="189" fontId="1" fillId="0" borderId="39" xfId="0" applyNumberFormat="1" applyFont="1" applyBorder="1" applyAlignment="1">
      <alignment/>
    </xf>
    <xf numFmtId="189" fontId="10" fillId="0" borderId="40" xfId="0" applyNumberFormat="1" applyFont="1" applyBorder="1" applyAlignment="1">
      <alignment/>
    </xf>
    <xf numFmtId="189" fontId="1" fillId="0" borderId="42" xfId="0" applyNumberFormat="1" applyFont="1" applyBorder="1" applyAlignment="1">
      <alignment/>
    </xf>
    <xf numFmtId="0" fontId="0" fillId="0" borderId="32" xfId="0" applyFont="1" applyBorder="1" applyAlignment="1">
      <alignment/>
    </xf>
    <xf numFmtId="188" fontId="0" fillId="0" borderId="32" xfId="0" applyNumberFormat="1" applyFont="1" applyBorder="1" applyAlignment="1">
      <alignment/>
    </xf>
    <xf numFmtId="188" fontId="1" fillId="0" borderId="49" xfId="0" applyNumberFormat="1" applyFont="1" applyBorder="1" applyAlignment="1">
      <alignment/>
    </xf>
    <xf numFmtId="188" fontId="0" fillId="0" borderId="49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13" xfId="0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1" fillId="0" borderId="19" xfId="0" applyFont="1" applyFill="1" applyBorder="1" applyAlignment="1">
      <alignment/>
    </xf>
    <xf numFmtId="49" fontId="14" fillId="0" borderId="21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188" fontId="14" fillId="0" borderId="20" xfId="0" applyNumberFormat="1" applyFont="1" applyBorder="1" applyAlignment="1">
      <alignment/>
    </xf>
    <xf numFmtId="188" fontId="14" fillId="0" borderId="46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49" fontId="0" fillId="0" borderId="41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88" fontId="1" fillId="0" borderId="53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4" xfId="0" applyFont="1" applyBorder="1" applyAlignment="1">
      <alignment/>
    </xf>
    <xf numFmtId="188" fontId="1" fillId="0" borderId="44" xfId="0" applyNumberFormat="1" applyFont="1" applyBorder="1" applyAlignment="1">
      <alignment/>
    </xf>
    <xf numFmtId="188" fontId="1" fillId="0" borderId="4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8" fontId="2" fillId="0" borderId="18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188" fontId="1" fillId="0" borderId="54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8" fontId="7" fillId="0" borderId="0" xfId="0" applyNumberFormat="1" applyFont="1" applyBorder="1" applyAlignment="1">
      <alignment/>
    </xf>
    <xf numFmtId="0" fontId="11" fillId="0" borderId="19" xfId="0" applyFont="1" applyBorder="1" applyAlignment="1">
      <alignment/>
    </xf>
    <xf numFmtId="49" fontId="17" fillId="0" borderId="38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39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19" fillId="0" borderId="13" xfId="0" applyFont="1" applyBorder="1" applyAlignment="1">
      <alignment/>
    </xf>
    <xf numFmtId="189" fontId="0" fillId="0" borderId="0" xfId="0" applyNumberFormat="1" applyBorder="1" applyAlignment="1">
      <alignment/>
    </xf>
    <xf numFmtId="0" fontId="22" fillId="0" borderId="22" xfId="0" applyFont="1" applyBorder="1" applyAlignment="1">
      <alignment/>
    </xf>
    <xf numFmtId="0" fontId="22" fillId="0" borderId="19" xfId="0" applyFont="1" applyBorder="1" applyAlignment="1">
      <alignment horizontal="left"/>
    </xf>
    <xf numFmtId="188" fontId="22" fillId="0" borderId="19" xfId="0" applyNumberFormat="1" applyFont="1" applyBorder="1" applyAlignment="1">
      <alignment/>
    </xf>
    <xf numFmtId="188" fontId="22" fillId="0" borderId="30" xfId="0" applyNumberFormat="1" applyFont="1" applyBorder="1" applyAlignment="1">
      <alignment/>
    </xf>
    <xf numFmtId="186" fontId="1" fillId="0" borderId="18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0" fontId="24" fillId="0" borderId="0" xfId="0" applyFont="1" applyBorder="1" applyAlignment="1">
      <alignment/>
    </xf>
    <xf numFmtId="188" fontId="2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8" fontId="1" fillId="0" borderId="29" xfId="0" applyNumberFormat="1" applyFont="1" applyBorder="1" applyAlignment="1">
      <alignment/>
    </xf>
    <xf numFmtId="10" fontId="1" fillId="0" borderId="52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189" fontId="1" fillId="0" borderId="18" xfId="0" applyNumberFormat="1" applyFont="1" applyBorder="1" applyAlignment="1">
      <alignment/>
    </xf>
    <xf numFmtId="49" fontId="26" fillId="0" borderId="41" xfId="0" applyNumberFormat="1" applyFont="1" applyBorder="1" applyAlignment="1">
      <alignment/>
    </xf>
    <xf numFmtId="0" fontId="26" fillId="0" borderId="32" xfId="0" applyFont="1" applyBorder="1" applyAlignment="1">
      <alignment/>
    </xf>
    <xf numFmtId="188" fontId="26" fillId="0" borderId="32" xfId="0" applyNumberFormat="1" applyFont="1" applyBorder="1" applyAlignment="1">
      <alignment/>
    </xf>
    <xf numFmtId="188" fontId="26" fillId="0" borderId="43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0" xfId="0" applyFont="1" applyBorder="1" applyAlignment="1">
      <alignment/>
    </xf>
    <xf numFmtId="188" fontId="25" fillId="0" borderId="0" xfId="0" applyNumberFormat="1" applyFont="1" applyBorder="1" applyAlignment="1">
      <alignment/>
    </xf>
    <xf numFmtId="188" fontId="25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 horizontal="left"/>
    </xf>
    <xf numFmtId="188" fontId="22" fillId="0" borderId="10" xfId="0" applyNumberFormat="1" applyFont="1" applyBorder="1" applyAlignment="1">
      <alignment/>
    </xf>
    <xf numFmtId="188" fontId="22" fillId="0" borderId="18" xfId="0" applyNumberFormat="1" applyFont="1" applyBorder="1" applyAlignment="1">
      <alignment/>
    </xf>
    <xf numFmtId="188" fontId="1" fillId="0" borderId="55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14" fillId="0" borderId="32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0" fillId="0" borderId="19" xfId="0" applyNumberFormat="1" applyFill="1" applyBorder="1" applyAlignment="1">
      <alignment/>
    </xf>
    <xf numFmtId="188" fontId="0" fillId="0" borderId="31" xfId="0" applyNumberFormat="1" applyFill="1" applyBorder="1" applyAlignment="1">
      <alignment/>
    </xf>
    <xf numFmtId="188" fontId="0" fillId="0" borderId="20" xfId="0" applyNumberFormat="1" applyFill="1" applyBorder="1" applyAlignment="1">
      <alignment/>
    </xf>
    <xf numFmtId="188" fontId="0" fillId="0" borderId="44" xfId="0" applyNumberFormat="1" applyFill="1" applyBorder="1" applyAlignment="1">
      <alignment/>
    </xf>
    <xf numFmtId="189" fontId="0" fillId="0" borderId="1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Fill="1" applyBorder="1" applyAlignment="1">
      <alignment/>
    </xf>
    <xf numFmtId="188" fontId="1" fillId="0" borderId="57" xfId="0" applyNumberFormat="1" applyFont="1" applyBorder="1" applyAlignment="1">
      <alignment/>
    </xf>
    <xf numFmtId="0" fontId="1" fillId="0" borderId="58" xfId="0" applyFont="1" applyBorder="1" applyAlignment="1">
      <alignment/>
    </xf>
    <xf numFmtId="188" fontId="1" fillId="0" borderId="59" xfId="0" applyNumberFormat="1" applyFont="1" applyBorder="1" applyAlignment="1">
      <alignment/>
    </xf>
    <xf numFmtId="0" fontId="27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80" fillId="0" borderId="11" xfId="0" applyNumberFormat="1" applyFont="1" applyBorder="1" applyAlignment="1">
      <alignment/>
    </xf>
    <xf numFmtId="0" fontId="80" fillId="0" borderId="16" xfId="0" applyFont="1" applyFill="1" applyBorder="1" applyAlignment="1">
      <alignment/>
    </xf>
    <xf numFmtId="188" fontId="80" fillId="0" borderId="16" xfId="0" applyNumberFormat="1" applyFont="1" applyBorder="1" applyAlignment="1">
      <alignment/>
    </xf>
    <xf numFmtId="49" fontId="81" fillId="0" borderId="11" xfId="0" applyNumberFormat="1" applyFont="1" applyBorder="1" applyAlignment="1">
      <alignment/>
    </xf>
    <xf numFmtId="0" fontId="81" fillId="0" borderId="16" xfId="0" applyFont="1" applyFill="1" applyBorder="1" applyAlignment="1">
      <alignment/>
    </xf>
    <xf numFmtId="188" fontId="81" fillId="0" borderId="16" xfId="0" applyNumberFormat="1" applyFont="1" applyBorder="1" applyAlignment="1">
      <alignment/>
    </xf>
    <xf numFmtId="188" fontId="80" fillId="0" borderId="17" xfId="0" applyNumberFormat="1" applyFont="1" applyBorder="1" applyAlignment="1">
      <alignment/>
    </xf>
    <xf numFmtId="188" fontId="81" fillId="0" borderId="17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2" fillId="0" borderId="0" xfId="0" applyFont="1" applyBorder="1" applyAlignment="1">
      <alignment/>
    </xf>
    <xf numFmtId="0" fontId="82" fillId="33" borderId="60" xfId="0" applyFont="1" applyFill="1" applyBorder="1" applyAlignment="1">
      <alignment vertical="center" wrapText="1"/>
    </xf>
    <xf numFmtId="0" fontId="83" fillId="33" borderId="61" xfId="0" applyFont="1" applyFill="1" applyBorder="1" applyAlignment="1">
      <alignment horizontal="center" vertical="center" wrapText="1"/>
    </xf>
    <xf numFmtId="0" fontId="84" fillId="0" borderId="61" xfId="0" applyFont="1" applyBorder="1" applyAlignment="1">
      <alignment vertical="center" wrapText="1"/>
    </xf>
    <xf numFmtId="0" fontId="85" fillId="0" borderId="62" xfId="0" applyFont="1" applyBorder="1" applyAlignment="1">
      <alignment vertical="center" wrapText="1"/>
    </xf>
    <xf numFmtId="0" fontId="85" fillId="0" borderId="62" xfId="0" applyFont="1" applyBorder="1" applyAlignment="1">
      <alignment horizontal="left" vertical="center" wrapText="1" indent="1"/>
    </xf>
    <xf numFmtId="0" fontId="83" fillId="0" borderId="61" xfId="0" applyFont="1" applyBorder="1" applyAlignment="1">
      <alignment vertical="center" wrapText="1"/>
    </xf>
    <xf numFmtId="43" fontId="84" fillId="0" borderId="62" xfId="49" applyFont="1" applyBorder="1" applyAlignment="1">
      <alignment vertical="center" wrapText="1"/>
    </xf>
    <xf numFmtId="0" fontId="84" fillId="0" borderId="62" xfId="0" applyFont="1" applyBorder="1" applyAlignment="1">
      <alignment vertical="center" wrapText="1"/>
    </xf>
    <xf numFmtId="0" fontId="86" fillId="33" borderId="60" xfId="0" applyFont="1" applyFill="1" applyBorder="1" applyAlignment="1">
      <alignment vertical="center" wrapText="1"/>
    </xf>
    <xf numFmtId="0" fontId="82" fillId="33" borderId="63" xfId="0" applyFont="1" applyFill="1" applyBorder="1" applyAlignment="1">
      <alignment vertical="center" wrapText="1"/>
    </xf>
    <xf numFmtId="0" fontId="83" fillId="33" borderId="63" xfId="0" applyFont="1" applyFill="1" applyBorder="1" applyAlignment="1">
      <alignment horizontal="center" vertical="center" wrapText="1"/>
    </xf>
    <xf numFmtId="0" fontId="0" fillId="33" borderId="61" xfId="0" applyFill="1" applyBorder="1" applyAlignment="1">
      <alignment vertical="top" wrapText="1"/>
    </xf>
    <xf numFmtId="0" fontId="83" fillId="33" borderId="62" xfId="0" applyFont="1" applyFill="1" applyBorder="1" applyAlignment="1">
      <alignment horizontal="center" vertical="center" wrapText="1"/>
    </xf>
    <xf numFmtId="0" fontId="83" fillId="33" borderId="62" xfId="0" applyFont="1" applyFill="1" applyBorder="1" applyAlignment="1">
      <alignment horizontal="left" vertical="center" wrapText="1" indent="2"/>
    </xf>
    <xf numFmtId="0" fontId="79" fillId="0" borderId="0" xfId="0" applyFont="1" applyAlignment="1">
      <alignment/>
    </xf>
    <xf numFmtId="0" fontId="63" fillId="0" borderId="0" xfId="54">
      <alignment/>
      <protection/>
    </xf>
    <xf numFmtId="0" fontId="63" fillId="0" borderId="64" xfId="54" applyBorder="1">
      <alignment/>
      <protection/>
    </xf>
    <xf numFmtId="188" fontId="63" fillId="0" borderId="64" xfId="54" applyNumberFormat="1" applyBorder="1">
      <alignment/>
      <protection/>
    </xf>
    <xf numFmtId="0" fontId="63" fillId="0" borderId="64" xfId="54" applyBorder="1" applyAlignment="1">
      <alignment horizontal="center"/>
      <protection/>
    </xf>
    <xf numFmtId="0" fontId="63" fillId="0" borderId="65" xfId="54" applyBorder="1">
      <alignment/>
      <protection/>
    </xf>
    <xf numFmtId="0" fontId="63" fillId="0" borderId="66" xfId="54" applyBorder="1">
      <alignment/>
      <protection/>
    </xf>
    <xf numFmtId="188" fontId="63" fillId="0" borderId="65" xfId="54" applyNumberFormat="1" applyBorder="1">
      <alignment/>
      <protection/>
    </xf>
    <xf numFmtId="0" fontId="63" fillId="0" borderId="65" xfId="54" applyBorder="1" applyAlignment="1">
      <alignment horizontal="center"/>
      <protection/>
    </xf>
    <xf numFmtId="0" fontId="63" fillId="0" borderId="67" xfId="54" applyBorder="1">
      <alignment/>
      <protection/>
    </xf>
    <xf numFmtId="188" fontId="63" fillId="0" borderId="67" xfId="54" applyNumberFormat="1" applyBorder="1">
      <alignment/>
      <protection/>
    </xf>
    <xf numFmtId="0" fontId="63" fillId="0" borderId="67" xfId="54" applyBorder="1" applyAlignment="1">
      <alignment horizontal="center"/>
      <protection/>
    </xf>
    <xf numFmtId="0" fontId="0" fillId="0" borderId="64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88" fontId="6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68" xfId="0" applyBorder="1" applyAlignment="1">
      <alignment/>
    </xf>
    <xf numFmtId="0" fontId="30" fillId="0" borderId="0" xfId="0" applyFont="1" applyAlignment="1">
      <alignment horizontal="center"/>
    </xf>
    <xf numFmtId="0" fontId="0" fillId="0" borderId="64" xfId="0" applyFont="1" applyBorder="1" applyAlignment="1">
      <alignment/>
    </xf>
    <xf numFmtId="0" fontId="0" fillId="0" borderId="0" xfId="0" applyFill="1" applyAlignment="1">
      <alignment/>
    </xf>
    <xf numFmtId="0" fontId="0" fillId="0" borderId="47" xfId="0" applyBorder="1" applyAlignment="1">
      <alignment/>
    </xf>
    <xf numFmtId="0" fontId="0" fillId="0" borderId="69" xfId="0" applyBorder="1" applyAlignment="1">
      <alignment/>
    </xf>
    <xf numFmtId="0" fontId="32" fillId="34" borderId="23" xfId="0" applyFont="1" applyFill="1" applyBorder="1" applyAlignment="1">
      <alignment horizontal="center"/>
    </xf>
    <xf numFmtId="0" fontId="32" fillId="34" borderId="48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188" fontId="6" fillId="0" borderId="25" xfId="0" applyNumberFormat="1" applyFont="1" applyFill="1" applyBorder="1" applyAlignment="1">
      <alignment/>
    </xf>
    <xf numFmtId="0" fontId="31" fillId="35" borderId="11" xfId="0" applyFont="1" applyFill="1" applyBorder="1" applyAlignment="1">
      <alignment/>
    </xf>
    <xf numFmtId="0" fontId="31" fillId="35" borderId="70" xfId="0" applyFont="1" applyFill="1" applyBorder="1" applyAlignment="1">
      <alignment horizontal="center"/>
    </xf>
    <xf numFmtId="188" fontId="31" fillId="35" borderId="71" xfId="0" applyNumberFormat="1" applyFont="1" applyFill="1" applyBorder="1" applyAlignment="1">
      <alignment/>
    </xf>
    <xf numFmtId="188" fontId="31" fillId="35" borderId="72" xfId="0" applyNumberFormat="1" applyFont="1" applyFill="1" applyBorder="1" applyAlignment="1">
      <alignment/>
    </xf>
    <xf numFmtId="0" fontId="31" fillId="35" borderId="23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0" xfId="0" applyFill="1" applyBorder="1" applyAlignment="1">
      <alignment/>
    </xf>
    <xf numFmtId="0" fontId="31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/>
    </xf>
    <xf numFmtId="188" fontId="31" fillId="35" borderId="28" xfId="0" applyNumberFormat="1" applyFont="1" applyFill="1" applyBorder="1" applyAlignment="1">
      <alignment/>
    </xf>
    <xf numFmtId="188" fontId="31" fillId="35" borderId="18" xfId="0" applyNumberFormat="1" applyFont="1" applyFill="1" applyBorder="1" applyAlignment="1">
      <alignment/>
    </xf>
    <xf numFmtId="0" fontId="31" fillId="35" borderId="71" xfId="0" applyFont="1" applyFill="1" applyBorder="1" applyAlignment="1">
      <alignment/>
    </xf>
    <xf numFmtId="188" fontId="31" fillId="35" borderId="17" xfId="0" applyNumberFormat="1" applyFont="1" applyFill="1" applyBorder="1" applyAlignment="1">
      <alignment/>
    </xf>
    <xf numFmtId="0" fontId="0" fillId="0" borderId="51" xfId="0" applyBorder="1" applyAlignment="1">
      <alignment/>
    </xf>
    <xf numFmtId="187" fontId="0" fillId="0" borderId="0" xfId="0" applyNumberFormat="1" applyFill="1" applyBorder="1" applyAlignment="1">
      <alignment horizontal="justify" vertical="center"/>
    </xf>
    <xf numFmtId="0" fontId="1" fillId="36" borderId="73" xfId="0" applyFont="1" applyFill="1" applyBorder="1" applyAlignment="1">
      <alignment horizontal="center" vertical="center"/>
    </xf>
    <xf numFmtId="0" fontId="1" fillId="36" borderId="74" xfId="0" applyFont="1" applyFill="1" applyBorder="1" applyAlignment="1">
      <alignment horizontal="center" vertical="center"/>
    </xf>
    <xf numFmtId="0" fontId="1" fillId="36" borderId="75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9" xfId="0" applyFont="1" applyBorder="1" applyAlignment="1">
      <alignment/>
    </xf>
    <xf numFmtId="9" fontId="0" fillId="0" borderId="64" xfId="0" applyNumberFormat="1" applyBorder="1" applyAlignment="1">
      <alignment/>
    </xf>
    <xf numFmtId="0" fontId="32" fillId="34" borderId="19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35" borderId="16" xfId="0" applyFill="1" applyBorder="1" applyAlignment="1">
      <alignment/>
    </xf>
    <xf numFmtId="0" fontId="31" fillId="37" borderId="66" xfId="0" applyFont="1" applyFill="1" applyBorder="1" applyAlignment="1">
      <alignment horizontal="center"/>
    </xf>
    <xf numFmtId="0" fontId="32" fillId="34" borderId="36" xfId="0" applyFont="1" applyFill="1" applyBorder="1" applyAlignment="1">
      <alignment horizontal="center"/>
    </xf>
    <xf numFmtId="0" fontId="32" fillId="34" borderId="37" xfId="0" applyFont="1" applyFill="1" applyBorder="1" applyAlignment="1">
      <alignment horizontal="center"/>
    </xf>
    <xf numFmtId="0" fontId="0" fillId="35" borderId="66" xfId="0" applyFill="1" applyBorder="1" applyAlignment="1">
      <alignment/>
    </xf>
    <xf numFmtId="0" fontId="34" fillId="34" borderId="48" xfId="0" applyFont="1" applyFill="1" applyBorder="1" applyAlignment="1">
      <alignment horizontal="center"/>
    </xf>
    <xf numFmtId="188" fontId="6" fillId="0" borderId="47" xfId="0" applyNumberFormat="1" applyFont="1" applyBorder="1" applyAlignment="1">
      <alignment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left"/>
      <protection/>
    </xf>
    <xf numFmtId="0" fontId="0" fillId="0" borderId="10" xfId="55" applyBorder="1">
      <alignment/>
      <protection/>
    </xf>
    <xf numFmtId="0" fontId="0" fillId="0" borderId="19" xfId="55" applyBorder="1">
      <alignment/>
      <protection/>
    </xf>
    <xf numFmtId="0" fontId="1" fillId="0" borderId="22" xfId="55" applyFont="1" applyFill="1" applyBorder="1" applyProtection="1">
      <alignment/>
      <protection/>
    </xf>
    <xf numFmtId="0" fontId="0" fillId="0" borderId="19" xfId="55" applyFill="1" applyBorder="1" applyProtection="1">
      <alignment/>
      <protection/>
    </xf>
    <xf numFmtId="4" fontId="1" fillId="0" borderId="30" xfId="55" applyNumberFormat="1" applyFont="1" applyFill="1" applyBorder="1" applyProtection="1">
      <alignment/>
      <protection/>
    </xf>
    <xf numFmtId="0" fontId="1" fillId="0" borderId="12" xfId="55" applyFont="1" applyFill="1" applyBorder="1" applyProtection="1">
      <alignment/>
      <protection/>
    </xf>
    <xf numFmtId="0" fontId="0" fillId="0" borderId="0" xfId="55" applyFill="1" applyBorder="1" applyProtection="1">
      <alignment/>
      <protection/>
    </xf>
    <xf numFmtId="4" fontId="1" fillId="0" borderId="13" xfId="55" applyNumberFormat="1" applyFont="1" applyFill="1" applyBorder="1" applyProtection="1">
      <alignment/>
      <protection/>
    </xf>
    <xf numFmtId="0" fontId="1" fillId="0" borderId="14" xfId="55" applyFont="1" applyFill="1" applyBorder="1" applyProtection="1">
      <alignment/>
      <protection/>
    </xf>
    <xf numFmtId="0" fontId="0" fillId="0" borderId="10" xfId="55" applyFill="1" applyBorder="1" applyProtection="1">
      <alignment/>
      <protection/>
    </xf>
    <xf numFmtId="9" fontId="0" fillId="0" borderId="18" xfId="55" applyNumberFormat="1" applyFill="1" applyBorder="1" applyProtection="1">
      <alignment/>
      <protection locked="0"/>
    </xf>
    <xf numFmtId="0" fontId="1" fillId="0" borderId="56" xfId="55" applyFont="1" applyFill="1" applyBorder="1" applyProtection="1">
      <alignment/>
      <protection/>
    </xf>
    <xf numFmtId="0" fontId="1" fillId="0" borderId="57" xfId="55" applyFont="1" applyFill="1" applyBorder="1" applyProtection="1">
      <alignment/>
      <protection/>
    </xf>
    <xf numFmtId="10" fontId="1" fillId="0" borderId="57" xfId="55" applyNumberFormat="1" applyFont="1" applyFill="1" applyBorder="1" applyProtection="1">
      <alignment/>
      <protection locked="0"/>
    </xf>
    <xf numFmtId="0" fontId="0" fillId="0" borderId="79" xfId="55" applyFill="1" applyBorder="1" applyProtection="1">
      <alignment/>
      <protection/>
    </xf>
    <xf numFmtId="0" fontId="0" fillId="0" borderId="59" xfId="55" applyFill="1" applyBorder="1" applyProtection="1">
      <alignment/>
      <protection/>
    </xf>
    <xf numFmtId="0" fontId="0" fillId="36" borderId="12" xfId="55" applyFill="1" applyBorder="1" applyAlignment="1" applyProtection="1">
      <alignment horizontal="center"/>
      <protection/>
    </xf>
    <xf numFmtId="0" fontId="0" fillId="36" borderId="80" xfId="55" applyFill="1" applyBorder="1" applyAlignment="1" applyProtection="1">
      <alignment horizontal="center"/>
      <protection/>
    </xf>
    <xf numFmtId="0" fontId="0" fillId="36" borderId="25" xfId="55" applyFill="1" applyBorder="1" applyAlignment="1" applyProtection="1">
      <alignment horizont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13" xfId="55" applyFill="1" applyBorder="1" applyAlignment="1" applyProtection="1">
      <alignment horizontal="center"/>
      <protection/>
    </xf>
    <xf numFmtId="0" fontId="0" fillId="36" borderId="56" xfId="55" applyFill="1" applyBorder="1" applyAlignment="1" applyProtection="1">
      <alignment horizontal="center"/>
      <protection/>
    </xf>
    <xf numFmtId="0" fontId="0" fillId="36" borderId="65" xfId="55" applyFill="1" applyBorder="1" applyAlignment="1" applyProtection="1">
      <alignment horizontal="center"/>
      <protection/>
    </xf>
    <xf numFmtId="0" fontId="0" fillId="36" borderId="57" xfId="55" applyFill="1" applyBorder="1" applyAlignment="1" applyProtection="1">
      <alignment horizontal="center"/>
      <protection/>
    </xf>
    <xf numFmtId="0" fontId="0" fillId="36" borderId="59" xfId="55" applyFill="1" applyBorder="1" applyAlignment="1" applyProtection="1">
      <alignment horizontal="center"/>
      <protection/>
    </xf>
    <xf numFmtId="0" fontId="0" fillId="0" borderId="12" xfId="55" applyFill="1" applyBorder="1" applyAlignment="1" applyProtection="1">
      <alignment horizontal="center"/>
      <protection/>
    </xf>
    <xf numFmtId="4" fontId="0" fillId="0" borderId="25" xfId="55" applyNumberFormat="1" applyFill="1" applyBorder="1" applyProtection="1">
      <alignment/>
      <protection/>
    </xf>
    <xf numFmtId="4" fontId="0" fillId="36" borderId="25" xfId="55" applyNumberFormat="1" applyFill="1" applyBorder="1" applyProtection="1">
      <alignment/>
      <protection/>
    </xf>
    <xf numFmtId="0" fontId="0" fillId="0" borderId="0" xfId="55" applyFill="1" applyBorder="1" applyAlignment="1" applyProtection="1">
      <alignment horizontal="center"/>
      <protection locked="0"/>
    </xf>
    <xf numFmtId="4" fontId="0" fillId="36" borderId="81" xfId="55" applyNumberFormat="1" applyFill="1" applyBorder="1" applyProtection="1">
      <alignment/>
      <protection/>
    </xf>
    <xf numFmtId="0" fontId="0" fillId="0" borderId="12" xfId="55" applyFill="1" applyBorder="1" applyProtection="1">
      <alignment/>
      <protection/>
    </xf>
    <xf numFmtId="0" fontId="0" fillId="0" borderId="65" xfId="55" applyFill="1" applyBorder="1" applyProtection="1">
      <alignment/>
      <protection/>
    </xf>
    <xf numFmtId="0" fontId="0" fillId="0" borderId="25" xfId="55" applyFill="1" applyBorder="1" applyProtection="1">
      <alignment/>
      <protection/>
    </xf>
    <xf numFmtId="0" fontId="0" fillId="0" borderId="13" xfId="55" applyFill="1" applyBorder="1" applyProtection="1">
      <alignment/>
      <protection/>
    </xf>
    <xf numFmtId="0" fontId="1" fillId="0" borderId="69" xfId="55" applyFont="1" applyFill="1" applyBorder="1" applyProtection="1">
      <alignment/>
      <protection/>
    </xf>
    <xf numFmtId="0" fontId="0" fillId="0" borderId="82" xfId="55" applyFill="1" applyBorder="1" applyProtection="1">
      <alignment/>
      <protection/>
    </xf>
    <xf numFmtId="0" fontId="0" fillId="0" borderId="64" xfId="55" applyFill="1" applyBorder="1" applyProtection="1">
      <alignment/>
      <protection/>
    </xf>
    <xf numFmtId="4" fontId="0" fillId="0" borderId="76" xfId="55" applyNumberFormat="1" applyFill="1" applyBorder="1" applyProtection="1">
      <alignment/>
      <protection/>
    </xf>
    <xf numFmtId="0" fontId="1" fillId="0" borderId="83" xfId="55" applyFont="1" applyFill="1" applyBorder="1" applyProtection="1">
      <alignment/>
      <protection/>
    </xf>
    <xf numFmtId="0" fontId="0" fillId="0" borderId="84" xfId="55" applyFill="1" applyBorder="1" applyProtection="1">
      <alignment/>
      <protection/>
    </xf>
    <xf numFmtId="4" fontId="0" fillId="36" borderId="68" xfId="55" applyNumberFormat="1" applyFill="1" applyBorder="1" applyProtection="1">
      <alignment/>
      <protection/>
    </xf>
    <xf numFmtId="4" fontId="0" fillId="36" borderId="78" xfId="55" applyNumberFormat="1" applyFill="1" applyBorder="1" applyProtection="1">
      <alignment/>
      <protection/>
    </xf>
    <xf numFmtId="0" fontId="0" fillId="0" borderId="0" xfId="55" applyFill="1">
      <alignment/>
      <protection/>
    </xf>
    <xf numFmtId="0" fontId="30" fillId="0" borderId="0" xfId="0" applyFont="1" applyAlignment="1">
      <alignment/>
    </xf>
    <xf numFmtId="188" fontId="23" fillId="0" borderId="13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14" fontId="1" fillId="0" borderId="0" xfId="55" applyNumberFormat="1" applyFont="1">
      <alignment/>
      <protection/>
    </xf>
    <xf numFmtId="188" fontId="84" fillId="0" borderId="62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15" fontId="0" fillId="0" borderId="57" xfId="0" applyNumberFormat="1" applyBorder="1" applyAlignment="1">
      <alignment horizontal="center"/>
    </xf>
    <xf numFmtId="0" fontId="83" fillId="33" borderId="85" xfId="0" applyFont="1" applyFill="1" applyBorder="1" applyAlignment="1">
      <alignment horizontal="center" vertical="center" wrapText="1"/>
    </xf>
    <xf numFmtId="0" fontId="83" fillId="33" borderId="62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>
      <alignment horizontal="left" vertical="center" wrapText="1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9" fillId="33" borderId="87" xfId="0" applyFont="1" applyFill="1" applyBorder="1" applyAlignment="1">
      <alignment vertical="center" wrapText="1"/>
    </xf>
    <xf numFmtId="0" fontId="89" fillId="33" borderId="88" xfId="0" applyFont="1" applyFill="1" applyBorder="1" applyAlignment="1">
      <alignment vertical="center" wrapText="1"/>
    </xf>
    <xf numFmtId="0" fontId="82" fillId="33" borderId="87" xfId="0" applyFont="1" applyFill="1" applyBorder="1" applyAlignment="1">
      <alignment vertical="center" wrapText="1"/>
    </xf>
    <xf numFmtId="0" fontId="82" fillId="33" borderId="88" xfId="0" applyFont="1" applyFill="1" applyBorder="1" applyAlignment="1">
      <alignment vertical="center" wrapText="1"/>
    </xf>
    <xf numFmtId="0" fontId="90" fillId="0" borderId="0" xfId="54" applyFont="1" applyAlignment="1">
      <alignment horizontal="center"/>
      <protection/>
    </xf>
    <xf numFmtId="0" fontId="0" fillId="0" borderId="89" xfId="0" applyFont="1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57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91" fillId="0" borderId="0" xfId="0" applyFont="1" applyAlignment="1">
      <alignment horizontal="center" vertical="top"/>
    </xf>
    <xf numFmtId="0" fontId="83" fillId="33" borderId="60" xfId="0" applyFont="1" applyFill="1" applyBorder="1" applyAlignment="1">
      <alignment horizontal="center" vertical="center" wrapText="1"/>
    </xf>
    <xf numFmtId="0" fontId="83" fillId="33" borderId="63" xfId="0" applyFont="1" applyFill="1" applyBorder="1" applyAlignment="1">
      <alignment horizontal="center" vertical="center" wrapText="1"/>
    </xf>
    <xf numFmtId="0" fontId="83" fillId="33" borderId="6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1" fillId="0" borderId="0" xfId="55" applyFont="1" applyAlignment="1">
      <alignment horizontal="center"/>
      <protection/>
    </xf>
    <xf numFmtId="0" fontId="3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0" xfId="0" applyFont="1" applyAlignment="1">
      <alignment horizontal="center"/>
    </xf>
    <xf numFmtId="188" fontId="0" fillId="38" borderId="19" xfId="0" applyNumberFormat="1" applyFill="1" applyBorder="1" applyAlignment="1">
      <alignment/>
    </xf>
    <xf numFmtId="188" fontId="0" fillId="38" borderId="0" xfId="0" applyNumberFormat="1" applyFill="1" applyBorder="1" applyAlignment="1">
      <alignment/>
    </xf>
    <xf numFmtId="188" fontId="0" fillId="38" borderId="32" xfId="0" applyNumberFormat="1" applyFill="1" applyBorder="1" applyAlignment="1">
      <alignment/>
    </xf>
    <xf numFmtId="188" fontId="0" fillId="38" borderId="20" xfId="0" applyNumberFormat="1" applyFill="1" applyBorder="1" applyAlignment="1">
      <alignment/>
    </xf>
    <xf numFmtId="188" fontId="0" fillId="38" borderId="32" xfId="0" applyNumberFormat="1" applyFont="1" applyFill="1" applyBorder="1" applyAlignment="1">
      <alignment/>
    </xf>
    <xf numFmtId="188" fontId="0" fillId="38" borderId="31" xfId="0" applyNumberFormat="1" applyFill="1" applyBorder="1" applyAlignment="1">
      <alignment/>
    </xf>
    <xf numFmtId="188" fontId="0" fillId="38" borderId="39" xfId="0" applyNumberFormat="1" applyFill="1" applyBorder="1" applyAlignment="1">
      <alignment/>
    </xf>
    <xf numFmtId="188" fontId="92" fillId="39" borderId="16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6">
      <selection activeCell="C53" sqref="C53"/>
    </sheetView>
  </sheetViews>
  <sheetFormatPr defaultColWidth="11.421875" defaultRowHeight="12.75"/>
  <cols>
    <col min="1" max="1" width="12.7109375" style="0" customWidth="1"/>
    <col min="2" max="2" width="22.7109375" style="0" customWidth="1"/>
    <col min="3" max="3" width="16.7109375" style="0" customWidth="1"/>
    <col min="4" max="4" width="15.7109375" style="0" customWidth="1"/>
    <col min="5" max="5" width="9.7109375" style="0" customWidth="1"/>
    <col min="6" max="6" width="8.7109375" style="0" customWidth="1"/>
    <col min="7" max="10" width="16.7109375" style="0" customWidth="1"/>
    <col min="11" max="11" width="18.28125" style="0" customWidth="1"/>
  </cols>
  <sheetData>
    <row r="1" spans="1:11" ht="12.75">
      <c r="A1" s="32" t="s">
        <v>698</v>
      </c>
      <c r="B1" s="32"/>
      <c r="C1" s="32"/>
      <c r="D1" s="32"/>
      <c r="E1" s="32"/>
      <c r="F1" s="32"/>
      <c r="G1" s="32"/>
      <c r="H1" s="32"/>
      <c r="I1" s="32"/>
      <c r="J1" s="32"/>
      <c r="K1" s="32" t="s">
        <v>743</v>
      </c>
    </row>
    <row r="2" spans="1:11" ht="12.75">
      <c r="A2" s="81" t="s">
        <v>1906</v>
      </c>
      <c r="B2" s="81"/>
      <c r="C2" s="81"/>
      <c r="D2" s="81"/>
      <c r="E2" s="32"/>
      <c r="F2" s="32"/>
      <c r="G2" s="32"/>
      <c r="H2" s="32"/>
      <c r="I2" s="32"/>
      <c r="J2" s="32"/>
      <c r="K2" s="32"/>
    </row>
    <row r="3" spans="1:11" ht="13.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44"/>
      <c r="B4" s="45"/>
      <c r="C4" s="45" t="s">
        <v>673</v>
      </c>
      <c r="D4" s="45"/>
      <c r="E4" s="45"/>
      <c r="F4" s="45" t="s">
        <v>696</v>
      </c>
      <c r="G4" s="45" t="s">
        <v>677</v>
      </c>
      <c r="H4" s="45" t="s">
        <v>678</v>
      </c>
      <c r="I4" s="45" t="s">
        <v>678</v>
      </c>
      <c r="J4" s="45" t="s">
        <v>677</v>
      </c>
      <c r="K4" s="46"/>
    </row>
    <row r="5" spans="1:11" ht="13.5" thickBot="1">
      <c r="A5" s="47" t="s">
        <v>671</v>
      </c>
      <c r="B5" s="48" t="s">
        <v>672</v>
      </c>
      <c r="C5" s="48" t="s">
        <v>674</v>
      </c>
      <c r="D5" s="48" t="s">
        <v>675</v>
      </c>
      <c r="E5" s="48" t="s">
        <v>676</v>
      </c>
      <c r="F5" s="48" t="s">
        <v>697</v>
      </c>
      <c r="G5" s="48" t="s">
        <v>673</v>
      </c>
      <c r="H5" s="48" t="s">
        <v>679</v>
      </c>
      <c r="I5" s="48" t="s">
        <v>680</v>
      </c>
      <c r="J5" s="48" t="s">
        <v>678</v>
      </c>
      <c r="K5" s="49" t="s">
        <v>681</v>
      </c>
    </row>
    <row r="6" spans="1:11" ht="13.5" thickBot="1">
      <c r="A6" s="120" t="s">
        <v>849</v>
      </c>
      <c r="B6" s="82" t="s">
        <v>683</v>
      </c>
      <c r="C6" s="195">
        <f aca="true" t="shared" si="0" ref="C6:K6">C8+C39+C119</f>
        <v>1563533010.7</v>
      </c>
      <c r="D6" s="195">
        <f t="shared" si="0"/>
        <v>0</v>
      </c>
      <c r="E6" s="195">
        <f t="shared" si="0"/>
        <v>0</v>
      </c>
      <c r="F6" s="195">
        <f t="shared" si="0"/>
        <v>0</v>
      </c>
      <c r="G6" s="195">
        <f t="shared" si="0"/>
        <v>1563533010.7</v>
      </c>
      <c r="H6" s="195">
        <f t="shared" si="0"/>
        <v>1305978237.17</v>
      </c>
      <c r="I6" s="195">
        <f t="shared" si="0"/>
        <v>400831646.37</v>
      </c>
      <c r="J6" s="195">
        <f t="shared" si="0"/>
        <v>1706809883.5400002</v>
      </c>
      <c r="K6" s="196">
        <f t="shared" si="0"/>
        <v>-143276872.84000006</v>
      </c>
    </row>
    <row r="7" spans="1:11" ht="13.5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3.5" thickBot="1">
      <c r="A8" s="104" t="s">
        <v>848</v>
      </c>
      <c r="B8" s="105" t="s">
        <v>685</v>
      </c>
      <c r="C8" s="197">
        <f aca="true" t="shared" si="1" ref="C8:K8">C10+C14+C34</f>
        <v>1023000000</v>
      </c>
      <c r="D8" s="197">
        <f t="shared" si="1"/>
        <v>0</v>
      </c>
      <c r="E8" s="197">
        <f t="shared" si="1"/>
        <v>0</v>
      </c>
      <c r="F8" s="197">
        <f t="shared" si="1"/>
        <v>0</v>
      </c>
      <c r="G8" s="197">
        <f t="shared" si="1"/>
        <v>1023000000</v>
      </c>
      <c r="H8" s="197">
        <f t="shared" si="1"/>
        <v>908868722.92</v>
      </c>
      <c r="I8" s="197">
        <f t="shared" si="1"/>
        <v>228482617.98000002</v>
      </c>
      <c r="J8" s="197">
        <f t="shared" si="1"/>
        <v>1137351340.9</v>
      </c>
      <c r="K8" s="198">
        <f t="shared" si="1"/>
        <v>-114351340.90000007</v>
      </c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3.5" thickBot="1">
      <c r="A10" s="106" t="s">
        <v>847</v>
      </c>
      <c r="B10" s="107" t="s">
        <v>765</v>
      </c>
      <c r="C10" s="110">
        <f>C11+C12</f>
        <v>565000000</v>
      </c>
      <c r="D10" s="110">
        <f>D11</f>
        <v>0</v>
      </c>
      <c r="E10" s="110">
        <f>E11</f>
        <v>0</v>
      </c>
      <c r="F10" s="110">
        <f>F11</f>
        <v>0</v>
      </c>
      <c r="G10" s="110">
        <f>G11+G12</f>
        <v>565000000</v>
      </c>
      <c r="H10" s="110">
        <f>H11+H12</f>
        <v>449292472.31</v>
      </c>
      <c r="I10" s="110">
        <f>I11+I12</f>
        <v>141452392.4</v>
      </c>
      <c r="J10" s="110">
        <f>J11+J12</f>
        <v>590744864.71</v>
      </c>
      <c r="K10" s="111">
        <f>K11+K12</f>
        <v>-25744864.71000004</v>
      </c>
    </row>
    <row r="11" spans="1:11" ht="13.5" thickTop="1">
      <c r="A11" s="246" t="s">
        <v>846</v>
      </c>
      <c r="B11" s="147" t="s">
        <v>686</v>
      </c>
      <c r="C11" s="217">
        <v>565000000</v>
      </c>
      <c r="D11" s="217">
        <v>0</v>
      </c>
      <c r="E11" s="217">
        <v>0</v>
      </c>
      <c r="F11" s="217">
        <v>0</v>
      </c>
      <c r="G11" s="217">
        <f>C11+D11</f>
        <v>565000000</v>
      </c>
      <c r="H11" s="217">
        <v>449292472.31</v>
      </c>
      <c r="I11" s="217">
        <v>141452392.4</v>
      </c>
      <c r="J11" s="429">
        <f>H11+I11</f>
        <v>590744864.71</v>
      </c>
      <c r="K11" s="226">
        <f>G11-J11</f>
        <v>-25744864.71000004</v>
      </c>
    </row>
    <row r="12" spans="1:11" ht="12.75">
      <c r="A12" s="246" t="s">
        <v>237</v>
      </c>
      <c r="B12" s="147" t="s">
        <v>238</v>
      </c>
      <c r="C12" s="217">
        <v>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f>H12+I12</f>
        <v>0</v>
      </c>
      <c r="K12" s="226">
        <f>G12-J12</f>
        <v>0</v>
      </c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3.5" thickBot="1">
      <c r="A14" s="106" t="s">
        <v>845</v>
      </c>
      <c r="B14" s="107" t="s">
        <v>766</v>
      </c>
      <c r="C14" s="110">
        <f aca="true" t="shared" si="2" ref="C14:K14">C15+C27</f>
        <v>418000000</v>
      </c>
      <c r="D14" s="110">
        <f t="shared" si="2"/>
        <v>0</v>
      </c>
      <c r="E14" s="110">
        <f t="shared" si="2"/>
        <v>0</v>
      </c>
      <c r="F14" s="110">
        <f t="shared" si="2"/>
        <v>0</v>
      </c>
      <c r="G14" s="110">
        <f t="shared" si="2"/>
        <v>418000000</v>
      </c>
      <c r="H14" s="110">
        <f t="shared" si="2"/>
        <v>415408370.2</v>
      </c>
      <c r="I14" s="110">
        <f t="shared" si="2"/>
        <v>73168918.77</v>
      </c>
      <c r="J14" s="110">
        <f t="shared" si="2"/>
        <v>488577288.97</v>
      </c>
      <c r="K14" s="111">
        <f t="shared" si="2"/>
        <v>-70577288.97000003</v>
      </c>
    </row>
    <row r="15" spans="1:11" ht="13.5" thickTop="1">
      <c r="A15" s="148" t="s">
        <v>844</v>
      </c>
      <c r="B15" s="141" t="s">
        <v>767</v>
      </c>
      <c r="C15" s="170">
        <f aca="true" t="shared" si="3" ref="C15:K15">C17+C21</f>
        <v>80000000</v>
      </c>
      <c r="D15" s="170">
        <f t="shared" si="3"/>
        <v>0</v>
      </c>
      <c r="E15" s="170">
        <f t="shared" si="3"/>
        <v>0</v>
      </c>
      <c r="F15" s="170">
        <f t="shared" si="3"/>
        <v>0</v>
      </c>
      <c r="G15" s="170">
        <f t="shared" si="3"/>
        <v>80000000</v>
      </c>
      <c r="H15" s="170">
        <f t="shared" si="3"/>
        <v>49463814.52</v>
      </c>
      <c r="I15" s="170">
        <f t="shared" si="3"/>
        <v>60673071.79</v>
      </c>
      <c r="J15" s="170">
        <f t="shared" si="3"/>
        <v>110136886.31</v>
      </c>
      <c r="K15" s="186">
        <f t="shared" si="3"/>
        <v>-30136886.310000002</v>
      </c>
    </row>
    <row r="16" spans="1:11" ht="13.5" thickBot="1">
      <c r="A16" s="128"/>
      <c r="B16" s="138" t="s">
        <v>768</v>
      </c>
      <c r="C16" s="130"/>
      <c r="D16" s="130"/>
      <c r="E16" s="130"/>
      <c r="F16" s="130"/>
      <c r="G16" s="130"/>
      <c r="H16" s="130"/>
      <c r="I16" s="130"/>
      <c r="J16" s="130"/>
      <c r="K16" s="387"/>
    </row>
    <row r="17" spans="1:11" ht="12.75">
      <c r="A17" s="148" t="s">
        <v>843</v>
      </c>
      <c r="B17" s="154" t="s">
        <v>767</v>
      </c>
      <c r="C17" s="170">
        <f aca="true" t="shared" si="4" ref="C17:K17">C19</f>
        <v>80000000</v>
      </c>
      <c r="D17" s="170">
        <f t="shared" si="4"/>
        <v>0</v>
      </c>
      <c r="E17" s="170">
        <f t="shared" si="4"/>
        <v>0</v>
      </c>
      <c r="F17" s="170">
        <f t="shared" si="4"/>
        <v>0</v>
      </c>
      <c r="G17" s="170">
        <f t="shared" si="4"/>
        <v>80000000</v>
      </c>
      <c r="H17" s="170">
        <f t="shared" si="4"/>
        <v>49463814.52</v>
      </c>
      <c r="I17" s="170">
        <f t="shared" si="4"/>
        <v>60673071.79</v>
      </c>
      <c r="J17" s="170">
        <f t="shared" si="4"/>
        <v>110136886.31</v>
      </c>
      <c r="K17" s="186">
        <f t="shared" si="4"/>
        <v>-30136886.310000002</v>
      </c>
    </row>
    <row r="18" spans="1:11" ht="13.5" thickBot="1">
      <c r="A18" s="128"/>
      <c r="B18" s="138" t="s">
        <v>769</v>
      </c>
      <c r="C18" s="166"/>
      <c r="D18" s="166"/>
      <c r="E18" s="166"/>
      <c r="F18" s="166"/>
      <c r="G18" s="166"/>
      <c r="H18" s="166"/>
      <c r="I18" s="166"/>
      <c r="J18" s="166"/>
      <c r="K18" s="173"/>
    </row>
    <row r="19" spans="1:11" ht="12.75">
      <c r="A19" s="135" t="s">
        <v>842</v>
      </c>
      <c r="B19" s="97" t="s">
        <v>770</v>
      </c>
      <c r="C19" s="217">
        <v>80000000</v>
      </c>
      <c r="D19" s="217">
        <v>0</v>
      </c>
      <c r="E19" s="217">
        <v>0</v>
      </c>
      <c r="F19" s="217">
        <v>0</v>
      </c>
      <c r="G19" s="217">
        <f>C19+D19+E19+F19</f>
        <v>80000000</v>
      </c>
      <c r="H19" s="217">
        <v>49463814.52</v>
      </c>
      <c r="I19" s="217">
        <v>60673071.79</v>
      </c>
      <c r="J19" s="429">
        <f>H19+I19</f>
        <v>110136886.31</v>
      </c>
      <c r="K19" s="226">
        <f>G19-J19</f>
        <v>-30136886.310000002</v>
      </c>
    </row>
    <row r="20" spans="1:11" ht="12.75">
      <c r="A20" s="4"/>
      <c r="B20" s="5"/>
      <c r="C20" s="76"/>
      <c r="D20" s="76"/>
      <c r="E20" s="76"/>
      <c r="F20" s="76"/>
      <c r="G20" s="76"/>
      <c r="H20" s="76"/>
      <c r="I20" s="76"/>
      <c r="J20" s="76"/>
      <c r="K20" s="174"/>
    </row>
    <row r="21" spans="1:11" ht="12.75">
      <c r="A21" s="148" t="s">
        <v>841</v>
      </c>
      <c r="B21" s="141" t="s">
        <v>767</v>
      </c>
      <c r="C21" s="170">
        <f aca="true" t="shared" si="5" ref="C21:K21">C23</f>
        <v>0</v>
      </c>
      <c r="D21" s="170">
        <f t="shared" si="5"/>
        <v>0</v>
      </c>
      <c r="E21" s="170">
        <f t="shared" si="5"/>
        <v>0</v>
      </c>
      <c r="F21" s="170">
        <f t="shared" si="5"/>
        <v>0</v>
      </c>
      <c r="G21" s="170">
        <f t="shared" si="5"/>
        <v>0</v>
      </c>
      <c r="H21" s="170">
        <f t="shared" si="5"/>
        <v>0</v>
      </c>
      <c r="I21" s="170">
        <f t="shared" si="5"/>
        <v>0</v>
      </c>
      <c r="J21" s="170">
        <f t="shared" si="5"/>
        <v>0</v>
      </c>
      <c r="K21" s="186">
        <f t="shared" si="5"/>
        <v>0</v>
      </c>
    </row>
    <row r="22" spans="1:11" ht="13.5" thickBot="1">
      <c r="A22" s="128" t="s">
        <v>684</v>
      </c>
      <c r="B22" s="131" t="s">
        <v>771</v>
      </c>
      <c r="C22" s="166" t="s">
        <v>684</v>
      </c>
      <c r="D22" s="166" t="s">
        <v>684</v>
      </c>
      <c r="E22" s="166" t="s">
        <v>684</v>
      </c>
      <c r="F22" s="166" t="s">
        <v>684</v>
      </c>
      <c r="G22" s="166" t="s">
        <v>684</v>
      </c>
      <c r="H22" s="166" t="s">
        <v>684</v>
      </c>
      <c r="I22" s="166" t="s">
        <v>684</v>
      </c>
      <c r="J22" s="166" t="s">
        <v>684</v>
      </c>
      <c r="K22" s="173" t="s">
        <v>684</v>
      </c>
    </row>
    <row r="23" spans="1:11" ht="12.75">
      <c r="A23" s="148" t="s">
        <v>840</v>
      </c>
      <c r="B23" s="141" t="s">
        <v>772</v>
      </c>
      <c r="C23" s="170">
        <f aca="true" t="shared" si="6" ref="C23:K23">C25</f>
        <v>0</v>
      </c>
      <c r="D23" s="170">
        <f t="shared" si="6"/>
        <v>0</v>
      </c>
      <c r="E23" s="170">
        <f t="shared" si="6"/>
        <v>0</v>
      </c>
      <c r="F23" s="170">
        <f t="shared" si="6"/>
        <v>0</v>
      </c>
      <c r="G23" s="170">
        <f t="shared" si="6"/>
        <v>0</v>
      </c>
      <c r="H23" s="170">
        <f t="shared" si="6"/>
        <v>0</v>
      </c>
      <c r="I23" s="170">
        <f t="shared" si="6"/>
        <v>0</v>
      </c>
      <c r="J23" s="170">
        <f t="shared" si="6"/>
        <v>0</v>
      </c>
      <c r="K23" s="186">
        <f t="shared" si="6"/>
        <v>0</v>
      </c>
    </row>
    <row r="24" spans="1:11" ht="13.5" thickBot="1">
      <c r="A24" s="128" t="s">
        <v>684</v>
      </c>
      <c r="B24" s="131" t="s">
        <v>773</v>
      </c>
      <c r="C24" s="166" t="s">
        <v>684</v>
      </c>
      <c r="D24" s="166" t="s">
        <v>684</v>
      </c>
      <c r="E24" s="166" t="s">
        <v>684</v>
      </c>
      <c r="F24" s="166" t="s">
        <v>684</v>
      </c>
      <c r="G24" s="166" t="str">
        <f>C24</f>
        <v> </v>
      </c>
      <c r="H24" s="166" t="s">
        <v>684</v>
      </c>
      <c r="I24" s="166" t="s">
        <v>684</v>
      </c>
      <c r="J24" s="166" t="s">
        <v>684</v>
      </c>
      <c r="K24" s="173" t="s">
        <v>684</v>
      </c>
    </row>
    <row r="25" spans="1:11" ht="12.75">
      <c r="A25" s="246" t="s">
        <v>774</v>
      </c>
      <c r="B25" s="97" t="s">
        <v>775</v>
      </c>
      <c r="C25" s="217">
        <v>0</v>
      </c>
      <c r="D25" s="217">
        <v>0</v>
      </c>
      <c r="E25" s="217">
        <v>0</v>
      </c>
      <c r="F25" s="217">
        <v>0</v>
      </c>
      <c r="G25" s="217">
        <f>C25+D25+E25+F25</f>
        <v>0</v>
      </c>
      <c r="H25" s="217">
        <v>0</v>
      </c>
      <c r="I25" s="217">
        <v>0</v>
      </c>
      <c r="J25" s="429">
        <f>H25+I25</f>
        <v>0</v>
      </c>
      <c r="K25" s="226">
        <f>G25-J25</f>
        <v>0</v>
      </c>
    </row>
    <row r="26" spans="1:11" ht="12.75">
      <c r="A26" s="4"/>
      <c r="B26" s="97"/>
      <c r="C26" s="76"/>
      <c r="D26" s="76"/>
      <c r="E26" s="76"/>
      <c r="F26" s="76"/>
      <c r="G26" s="76"/>
      <c r="H26" s="76"/>
      <c r="I26" s="76"/>
      <c r="J26" s="76"/>
      <c r="K26" s="174"/>
    </row>
    <row r="27" spans="1:11" ht="12.75">
      <c r="A27" s="148" t="s">
        <v>776</v>
      </c>
      <c r="B27" s="141" t="s">
        <v>777</v>
      </c>
      <c r="C27" s="170">
        <f aca="true" t="shared" si="7" ref="C27:K27">C29</f>
        <v>338000000</v>
      </c>
      <c r="D27" s="170">
        <f t="shared" si="7"/>
        <v>0</v>
      </c>
      <c r="E27" s="170">
        <f t="shared" si="7"/>
        <v>0</v>
      </c>
      <c r="F27" s="170">
        <f t="shared" si="7"/>
        <v>0</v>
      </c>
      <c r="G27" s="170">
        <f t="shared" si="7"/>
        <v>338000000</v>
      </c>
      <c r="H27" s="170">
        <f t="shared" si="7"/>
        <v>365944555.68</v>
      </c>
      <c r="I27" s="170">
        <f t="shared" si="7"/>
        <v>12495846.98</v>
      </c>
      <c r="J27" s="170">
        <f t="shared" si="7"/>
        <v>378440402.66</v>
      </c>
      <c r="K27" s="186">
        <f t="shared" si="7"/>
        <v>-40440402.660000026</v>
      </c>
    </row>
    <row r="28" spans="1:11" ht="13.5" thickBot="1">
      <c r="A28" s="128" t="s">
        <v>684</v>
      </c>
      <c r="B28" s="131" t="s">
        <v>778</v>
      </c>
      <c r="C28" s="166" t="s">
        <v>684</v>
      </c>
      <c r="D28" s="166" t="s">
        <v>684</v>
      </c>
      <c r="E28" s="166" t="s">
        <v>684</v>
      </c>
      <c r="F28" s="166" t="s">
        <v>684</v>
      </c>
      <c r="G28" s="166" t="s">
        <v>684</v>
      </c>
      <c r="H28" s="166" t="s">
        <v>684</v>
      </c>
      <c r="I28" s="166" t="s">
        <v>684</v>
      </c>
      <c r="J28" s="166" t="s">
        <v>684</v>
      </c>
      <c r="K28" s="173" t="s">
        <v>684</v>
      </c>
    </row>
    <row r="29" spans="1:11" ht="12.75">
      <c r="A29" s="148" t="s">
        <v>779</v>
      </c>
      <c r="B29" s="141" t="s">
        <v>780</v>
      </c>
      <c r="C29" s="170">
        <f aca="true" t="shared" si="8" ref="C29:K29">C31+C32</f>
        <v>338000000</v>
      </c>
      <c r="D29" s="170">
        <f t="shared" si="8"/>
        <v>0</v>
      </c>
      <c r="E29" s="170">
        <f t="shared" si="8"/>
        <v>0</v>
      </c>
      <c r="F29" s="170">
        <f t="shared" si="8"/>
        <v>0</v>
      </c>
      <c r="G29" s="170">
        <f t="shared" si="8"/>
        <v>338000000</v>
      </c>
      <c r="H29" s="170">
        <f t="shared" si="8"/>
        <v>365944555.68</v>
      </c>
      <c r="I29" s="170">
        <f t="shared" si="8"/>
        <v>12495846.98</v>
      </c>
      <c r="J29" s="170">
        <f t="shared" si="8"/>
        <v>378440402.66</v>
      </c>
      <c r="K29" s="186">
        <f t="shared" si="8"/>
        <v>-40440402.660000026</v>
      </c>
    </row>
    <row r="30" spans="1:11" ht="13.5" thickBot="1">
      <c r="A30" s="128" t="s">
        <v>684</v>
      </c>
      <c r="B30" s="131" t="s">
        <v>781</v>
      </c>
      <c r="C30" s="166" t="s">
        <v>684</v>
      </c>
      <c r="D30" s="166" t="s">
        <v>684</v>
      </c>
      <c r="E30" s="166" t="s">
        <v>684</v>
      </c>
      <c r="F30" s="166" t="s">
        <v>684</v>
      </c>
      <c r="G30" s="166" t="s">
        <v>684</v>
      </c>
      <c r="H30" s="166" t="s">
        <v>684</v>
      </c>
      <c r="I30" s="166" t="s">
        <v>684</v>
      </c>
      <c r="J30" s="166" t="s">
        <v>684</v>
      </c>
      <c r="K30" s="173" t="s">
        <v>684</v>
      </c>
    </row>
    <row r="31" spans="1:11" ht="12.75">
      <c r="A31" s="135" t="s">
        <v>782</v>
      </c>
      <c r="B31" s="147" t="s">
        <v>687</v>
      </c>
      <c r="C31" s="217">
        <v>328000000</v>
      </c>
      <c r="D31" s="217">
        <v>0</v>
      </c>
      <c r="E31" s="217">
        <v>0</v>
      </c>
      <c r="F31" s="217">
        <v>0</v>
      </c>
      <c r="G31" s="217">
        <f>C31+D31+E31+F31</f>
        <v>328000000</v>
      </c>
      <c r="H31" s="217">
        <v>338816738.68</v>
      </c>
      <c r="I31" s="217">
        <v>10327571.98</v>
      </c>
      <c r="J31" s="429">
        <f>H31+I31</f>
        <v>349144310.66</v>
      </c>
      <c r="K31" s="226">
        <f>G31-J31</f>
        <v>-21144310.660000026</v>
      </c>
    </row>
    <row r="32" spans="1:11" ht="12.75">
      <c r="A32" s="135" t="s">
        <v>852</v>
      </c>
      <c r="B32" s="147" t="s">
        <v>688</v>
      </c>
      <c r="C32" s="217">
        <v>10000000</v>
      </c>
      <c r="D32" s="217">
        <v>0</v>
      </c>
      <c r="E32" s="217">
        <v>0</v>
      </c>
      <c r="F32" s="217">
        <v>0</v>
      </c>
      <c r="G32" s="217">
        <f>C32+D32+E32+F32</f>
        <v>10000000</v>
      </c>
      <c r="H32" s="217">
        <v>27127817</v>
      </c>
      <c r="I32" s="217">
        <v>2168275</v>
      </c>
      <c r="J32" s="429">
        <f>H32+I32</f>
        <v>29296092</v>
      </c>
      <c r="K32" s="226">
        <f>G32-J32</f>
        <v>-19296092</v>
      </c>
    </row>
    <row r="33" spans="1:11" ht="12.75">
      <c r="A33" s="4"/>
      <c r="B33" s="5"/>
      <c r="C33" s="76"/>
      <c r="D33" s="76"/>
      <c r="E33" s="76"/>
      <c r="F33" s="76"/>
      <c r="G33" s="76"/>
      <c r="H33" s="76"/>
      <c r="I33" s="76"/>
      <c r="J33" s="76"/>
      <c r="K33" s="174"/>
    </row>
    <row r="34" spans="1:11" ht="13.5" thickBot="1">
      <c r="A34" s="106" t="s">
        <v>783</v>
      </c>
      <c r="B34" s="107" t="s">
        <v>784</v>
      </c>
      <c r="C34" s="110">
        <f aca="true" t="shared" si="9" ref="C34:K34">C35</f>
        <v>40000000</v>
      </c>
      <c r="D34" s="110">
        <f t="shared" si="9"/>
        <v>0</v>
      </c>
      <c r="E34" s="110">
        <f t="shared" si="9"/>
        <v>0</v>
      </c>
      <c r="F34" s="110">
        <f t="shared" si="9"/>
        <v>0</v>
      </c>
      <c r="G34" s="110">
        <f t="shared" si="9"/>
        <v>40000000</v>
      </c>
      <c r="H34" s="110">
        <f t="shared" si="9"/>
        <v>44167880.41</v>
      </c>
      <c r="I34" s="110">
        <f t="shared" si="9"/>
        <v>13861306.81</v>
      </c>
      <c r="J34" s="110">
        <f t="shared" si="9"/>
        <v>58029187.22</v>
      </c>
      <c r="K34" s="111">
        <f t="shared" si="9"/>
        <v>-18029187.22</v>
      </c>
    </row>
    <row r="35" spans="1:11" ht="14.25" thickBot="1" thickTop="1">
      <c r="A35" s="126" t="s">
        <v>785</v>
      </c>
      <c r="B35" s="127" t="s">
        <v>786</v>
      </c>
      <c r="C35" s="169">
        <f aca="true" t="shared" si="10" ref="C35:K35">C36+C37</f>
        <v>40000000</v>
      </c>
      <c r="D35" s="169">
        <f t="shared" si="10"/>
        <v>0</v>
      </c>
      <c r="E35" s="169">
        <f t="shared" si="10"/>
        <v>0</v>
      </c>
      <c r="F35" s="169">
        <f t="shared" si="10"/>
        <v>0</v>
      </c>
      <c r="G35" s="169">
        <f t="shared" si="10"/>
        <v>40000000</v>
      </c>
      <c r="H35" s="169">
        <f t="shared" si="10"/>
        <v>44167880.41</v>
      </c>
      <c r="I35" s="169">
        <f t="shared" si="10"/>
        <v>13861306.81</v>
      </c>
      <c r="J35" s="169">
        <f t="shared" si="10"/>
        <v>58029187.22</v>
      </c>
      <c r="K35" s="178">
        <f t="shared" si="10"/>
        <v>-18029187.22</v>
      </c>
    </row>
    <row r="36" spans="1:11" ht="12.75">
      <c r="A36" s="135" t="s">
        <v>788</v>
      </c>
      <c r="B36" s="147" t="s">
        <v>689</v>
      </c>
      <c r="C36" s="217">
        <v>30000000</v>
      </c>
      <c r="D36" s="217">
        <v>0</v>
      </c>
      <c r="E36" s="217">
        <v>0</v>
      </c>
      <c r="F36" s="217">
        <v>0</v>
      </c>
      <c r="G36" s="217">
        <f>C36+D36</f>
        <v>30000000</v>
      </c>
      <c r="H36" s="217">
        <v>36971779.04</v>
      </c>
      <c r="I36" s="217">
        <v>13798602.51</v>
      </c>
      <c r="J36" s="429">
        <f>H36+I36</f>
        <v>50770381.55</v>
      </c>
      <c r="K36" s="226">
        <f>G36-J36</f>
        <v>-20770381.549999997</v>
      </c>
    </row>
    <row r="37" spans="1:11" ht="12.75">
      <c r="A37" s="135" t="s">
        <v>787</v>
      </c>
      <c r="B37" s="156" t="s">
        <v>736</v>
      </c>
      <c r="C37" s="217">
        <v>10000000</v>
      </c>
      <c r="D37" s="217">
        <v>0</v>
      </c>
      <c r="E37" s="217">
        <v>0</v>
      </c>
      <c r="F37" s="217">
        <v>0</v>
      </c>
      <c r="G37" s="217">
        <f>C37+D37</f>
        <v>10000000</v>
      </c>
      <c r="H37" s="217">
        <v>7196101.37</v>
      </c>
      <c r="I37" s="217">
        <v>62704.3</v>
      </c>
      <c r="J37" s="429">
        <f>H37+I37</f>
        <v>7258805.67</v>
      </c>
      <c r="K37" s="226">
        <f>G37-J37</f>
        <v>2741194.33</v>
      </c>
    </row>
    <row r="38" spans="1:11" ht="13.5" thickBot="1">
      <c r="A38" s="10"/>
      <c r="B38" s="1"/>
      <c r="C38" s="88"/>
      <c r="D38" s="88"/>
      <c r="E38" s="88"/>
      <c r="F38" s="88"/>
      <c r="G38" s="88"/>
      <c r="H38" s="88"/>
      <c r="I38" s="88"/>
      <c r="J38" s="88"/>
      <c r="K38" s="180"/>
    </row>
    <row r="39" spans="1:11" ht="13.5" thickBot="1">
      <c r="A39" s="104" t="s">
        <v>790</v>
      </c>
      <c r="B39" s="117" t="s">
        <v>789</v>
      </c>
      <c r="C39" s="197">
        <f aca="true" t="shared" si="11" ref="C39:K39">C41+C87+C92+C98+C102</f>
        <v>529049960.18</v>
      </c>
      <c r="D39" s="197">
        <f t="shared" si="11"/>
        <v>0</v>
      </c>
      <c r="E39" s="197">
        <f t="shared" si="11"/>
        <v>0</v>
      </c>
      <c r="F39" s="197">
        <f t="shared" si="11"/>
        <v>0</v>
      </c>
      <c r="G39" s="197">
        <f t="shared" si="11"/>
        <v>529049960.18</v>
      </c>
      <c r="H39" s="197">
        <f t="shared" si="11"/>
        <v>389271440.54</v>
      </c>
      <c r="I39" s="197">
        <f t="shared" si="11"/>
        <v>170038411.39</v>
      </c>
      <c r="J39" s="197">
        <f t="shared" si="11"/>
        <v>559309851.9300001</v>
      </c>
      <c r="K39" s="198">
        <f t="shared" si="11"/>
        <v>-30259891.749999996</v>
      </c>
    </row>
    <row r="40" spans="1:11" ht="12.75">
      <c r="A40" s="9"/>
      <c r="B40" s="102"/>
      <c r="C40" s="76"/>
      <c r="D40" s="76"/>
      <c r="E40" s="76"/>
      <c r="F40" s="76"/>
      <c r="G40" s="76"/>
      <c r="H40" s="76"/>
      <c r="I40" s="76"/>
      <c r="J40" s="76"/>
      <c r="K40" s="174"/>
    </row>
    <row r="41" spans="1:11" ht="13.5" thickBot="1">
      <c r="A41" s="108" t="s">
        <v>791</v>
      </c>
      <c r="B41" s="109" t="s">
        <v>792</v>
      </c>
      <c r="C41" s="110">
        <f aca="true" t="shared" si="12" ref="C41:K41">C42+C63+C82</f>
        <v>441049960.18</v>
      </c>
      <c r="D41" s="110">
        <f t="shared" si="12"/>
        <v>0</v>
      </c>
      <c r="E41" s="110">
        <f t="shared" si="12"/>
        <v>0</v>
      </c>
      <c r="F41" s="110">
        <f t="shared" si="12"/>
        <v>0</v>
      </c>
      <c r="G41" s="110">
        <f t="shared" si="12"/>
        <v>441049960.18</v>
      </c>
      <c r="H41" s="110">
        <f t="shared" si="12"/>
        <v>359062528.51</v>
      </c>
      <c r="I41" s="110">
        <f t="shared" si="12"/>
        <v>120782724.6</v>
      </c>
      <c r="J41" s="110">
        <f t="shared" si="12"/>
        <v>479845253.11</v>
      </c>
      <c r="K41" s="111">
        <f t="shared" si="12"/>
        <v>-38795292.93</v>
      </c>
    </row>
    <row r="42" spans="1:11" ht="14.25" thickBot="1" thickTop="1">
      <c r="A42" s="126" t="s">
        <v>793</v>
      </c>
      <c r="B42" s="127" t="s">
        <v>690</v>
      </c>
      <c r="C42" s="169">
        <f aca="true" t="shared" si="13" ref="C42:K42">C43+C44</f>
        <v>205000000</v>
      </c>
      <c r="D42" s="169">
        <f t="shared" si="13"/>
        <v>0</v>
      </c>
      <c r="E42" s="169">
        <f t="shared" si="13"/>
        <v>0</v>
      </c>
      <c r="F42" s="169">
        <f t="shared" si="13"/>
        <v>0</v>
      </c>
      <c r="G42" s="169">
        <f t="shared" si="13"/>
        <v>205000000</v>
      </c>
      <c r="H42" s="169">
        <f t="shared" si="13"/>
        <v>175075075.35</v>
      </c>
      <c r="I42" s="169">
        <f t="shared" si="13"/>
        <v>64329731.5</v>
      </c>
      <c r="J42" s="169">
        <f t="shared" si="13"/>
        <v>239404806.85</v>
      </c>
      <c r="K42" s="178">
        <f t="shared" si="13"/>
        <v>-34404806.849999994</v>
      </c>
    </row>
    <row r="43" spans="1:11" ht="12.75">
      <c r="A43" s="135" t="s">
        <v>795</v>
      </c>
      <c r="B43" s="147" t="s">
        <v>794</v>
      </c>
      <c r="C43" s="217">
        <v>205000000</v>
      </c>
      <c r="D43" s="217">
        <v>0</v>
      </c>
      <c r="E43" s="217">
        <v>0</v>
      </c>
      <c r="F43" s="217">
        <v>0</v>
      </c>
      <c r="G43" s="217">
        <f>C43+D43</f>
        <v>205000000</v>
      </c>
      <c r="H43" s="217">
        <v>175075075.35</v>
      </c>
      <c r="I43" s="217">
        <v>64329731.5</v>
      </c>
      <c r="J43" s="429">
        <f>H43+I43</f>
        <v>239404806.85</v>
      </c>
      <c r="K43" s="226">
        <f>G43-J43</f>
        <v>-34404806.849999994</v>
      </c>
    </row>
    <row r="44" spans="1:11" ht="13.5" thickBot="1">
      <c r="A44" s="189" t="s">
        <v>313</v>
      </c>
      <c r="B44" s="190" t="s">
        <v>314</v>
      </c>
      <c r="C44" s="308">
        <v>0</v>
      </c>
      <c r="D44" s="308">
        <v>0</v>
      </c>
      <c r="E44" s="308">
        <v>0</v>
      </c>
      <c r="F44" s="308">
        <v>0</v>
      </c>
      <c r="G44" s="210">
        <f>C44+D44</f>
        <v>0</v>
      </c>
      <c r="H44" s="308">
        <v>0</v>
      </c>
      <c r="I44" s="308">
        <v>0</v>
      </c>
      <c r="J44" s="430">
        <f>H44+I44</f>
        <v>0</v>
      </c>
      <c r="K44" s="341">
        <f>G44-J44</f>
        <v>0</v>
      </c>
    </row>
    <row r="45" spans="1:11" ht="12.75">
      <c r="A45" s="334"/>
      <c r="B45" s="147"/>
      <c r="C45" s="292"/>
      <c r="D45" s="292"/>
      <c r="E45" s="292"/>
      <c r="F45" s="292"/>
      <c r="G45" s="217"/>
      <c r="H45" s="292"/>
      <c r="I45" s="292"/>
      <c r="J45" s="429"/>
      <c r="K45" s="217"/>
    </row>
    <row r="46" spans="1:11" ht="12.75">
      <c r="A46" s="334"/>
      <c r="B46" s="147"/>
      <c r="C46" s="292"/>
      <c r="D46" s="292"/>
      <c r="E46" s="292"/>
      <c r="F46" s="292"/>
      <c r="G46" s="217"/>
      <c r="H46" s="292"/>
      <c r="I46" s="292"/>
      <c r="J46" s="429"/>
      <c r="K46" s="217"/>
    </row>
    <row r="47" spans="1:11" ht="12.75">
      <c r="A47" s="334"/>
      <c r="B47" s="147"/>
      <c r="C47" s="292"/>
      <c r="D47" s="292"/>
      <c r="E47" s="292"/>
      <c r="F47" s="292"/>
      <c r="G47" s="217"/>
      <c r="H47" s="292"/>
      <c r="I47" s="292"/>
      <c r="J47" s="429"/>
      <c r="K47" s="217"/>
    </row>
    <row r="48" spans="1:11" ht="12.75">
      <c r="A48" s="334"/>
      <c r="B48" s="147"/>
      <c r="C48" s="292"/>
      <c r="D48" s="292"/>
      <c r="E48" s="292"/>
      <c r="F48" s="292"/>
      <c r="G48" s="217"/>
      <c r="H48" s="292"/>
      <c r="I48" s="292"/>
      <c r="J48" s="429"/>
      <c r="K48" s="217"/>
    </row>
    <row r="49" spans="1:11" ht="12.75">
      <c r="A49" s="334"/>
      <c r="B49" s="147"/>
      <c r="C49" s="292"/>
      <c r="D49" s="292"/>
      <c r="E49" s="292"/>
      <c r="F49" s="292"/>
      <c r="G49" s="217"/>
      <c r="H49" s="292"/>
      <c r="I49" s="292"/>
      <c r="J49" s="429"/>
      <c r="K49" s="217"/>
    </row>
    <row r="50" spans="1:11" ht="12.75">
      <c r="A50" s="334"/>
      <c r="B50" s="147"/>
      <c r="C50" s="292"/>
      <c r="D50" s="292"/>
      <c r="E50" s="292"/>
      <c r="F50" s="292"/>
      <c r="G50" s="217"/>
      <c r="H50" s="292"/>
      <c r="I50" s="292"/>
      <c r="J50" s="429"/>
      <c r="K50" s="217"/>
    </row>
    <row r="51" spans="1:11" ht="12.75">
      <c r="A51" s="334"/>
      <c r="B51" s="147"/>
      <c r="C51" s="292"/>
      <c r="D51" s="292"/>
      <c r="E51" s="292"/>
      <c r="F51" s="292"/>
      <c r="G51" s="217"/>
      <c r="H51" s="292"/>
      <c r="I51" s="292"/>
      <c r="J51" s="429"/>
      <c r="K51" s="217"/>
    </row>
    <row r="52" spans="1:11" ht="12.75">
      <c r="A52" s="334"/>
      <c r="B52" s="147"/>
      <c r="C52" s="292"/>
      <c r="D52" s="292"/>
      <c r="E52" s="292"/>
      <c r="F52" s="292"/>
      <c r="G52" s="217"/>
      <c r="H52" s="292"/>
      <c r="I52" s="292"/>
      <c r="J52" s="429"/>
      <c r="K52" s="217"/>
    </row>
    <row r="53" spans="1:11" ht="12.75">
      <c r="A53" s="334"/>
      <c r="B53" s="147"/>
      <c r="C53" s="292"/>
      <c r="D53" s="292"/>
      <c r="E53" s="292"/>
      <c r="F53" s="292"/>
      <c r="G53" s="217"/>
      <c r="H53" s="292"/>
      <c r="I53" s="292"/>
      <c r="J53" s="429"/>
      <c r="K53" s="217"/>
    </row>
    <row r="54" spans="1:11" ht="12.75">
      <c r="A54" s="334"/>
      <c r="B54" s="147"/>
      <c r="C54" s="292"/>
      <c r="D54" s="292"/>
      <c r="E54" s="292"/>
      <c r="F54" s="292"/>
      <c r="G54" s="217"/>
      <c r="H54" s="292"/>
      <c r="I54" s="292"/>
      <c r="J54" s="429"/>
      <c r="K54" s="217"/>
    </row>
    <row r="55" spans="1:11" ht="12.75">
      <c r="A55" s="334"/>
      <c r="B55" s="147"/>
      <c r="C55" s="292"/>
      <c r="D55" s="292"/>
      <c r="E55" s="292"/>
      <c r="F55" s="292"/>
      <c r="G55" s="217"/>
      <c r="H55" s="292"/>
      <c r="I55" s="292"/>
      <c r="J55" s="429"/>
      <c r="K55" s="217"/>
    </row>
    <row r="56" spans="1:11" ht="12.75">
      <c r="A56" s="334"/>
      <c r="B56" s="147"/>
      <c r="C56" s="292"/>
      <c r="D56" s="292"/>
      <c r="E56" s="292"/>
      <c r="F56" s="292"/>
      <c r="G56" s="217"/>
      <c r="H56" s="292"/>
      <c r="I56" s="292"/>
      <c r="J56" s="429"/>
      <c r="K56" s="217"/>
    </row>
    <row r="57" spans="1:11" ht="12.75">
      <c r="A57" s="334"/>
      <c r="B57" s="147"/>
      <c r="C57" s="292"/>
      <c r="D57" s="292"/>
      <c r="E57" s="292"/>
      <c r="F57" s="292"/>
      <c r="G57" s="217"/>
      <c r="H57" s="292"/>
      <c r="I57" s="292"/>
      <c r="J57" s="429"/>
      <c r="K57" s="217"/>
    </row>
    <row r="58" spans="1:11" ht="12.75">
      <c r="A58" s="32" t="s">
        <v>698</v>
      </c>
      <c r="B58" s="32"/>
      <c r="C58" s="32"/>
      <c r="D58" s="32"/>
      <c r="E58" s="32"/>
      <c r="F58" s="32"/>
      <c r="G58" s="32"/>
      <c r="H58" s="32"/>
      <c r="I58" s="32"/>
      <c r="J58" s="32"/>
      <c r="K58" s="32" t="s">
        <v>739</v>
      </c>
    </row>
    <row r="59" spans="1:11" ht="12.75">
      <c r="A59" s="81" t="str">
        <f>A2</f>
        <v>INFORME TRIMESTRAL DE INGRESOS (4 TRIMESTRE DEL 2015)</v>
      </c>
      <c r="B59" s="81"/>
      <c r="C59" s="81"/>
      <c r="D59" s="81"/>
      <c r="E59" s="32"/>
      <c r="F59" s="32"/>
      <c r="G59" s="32"/>
      <c r="H59" s="32"/>
      <c r="I59" s="32"/>
      <c r="J59" s="32"/>
      <c r="K59" s="32"/>
    </row>
    <row r="60" spans="1:11" ht="13.5" thickBo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2.75">
      <c r="A61" s="44"/>
      <c r="B61" s="45"/>
      <c r="C61" s="45" t="s">
        <v>673</v>
      </c>
      <c r="D61" s="45"/>
      <c r="E61" s="45"/>
      <c r="F61" s="45" t="s">
        <v>696</v>
      </c>
      <c r="G61" s="45" t="s">
        <v>677</v>
      </c>
      <c r="H61" s="45" t="s">
        <v>678</v>
      </c>
      <c r="I61" s="45" t="s">
        <v>678</v>
      </c>
      <c r="J61" s="45" t="s">
        <v>677</v>
      </c>
      <c r="K61" s="46"/>
    </row>
    <row r="62" spans="1:11" ht="13.5" thickBot="1">
      <c r="A62" s="47" t="s">
        <v>671</v>
      </c>
      <c r="B62" s="48" t="s">
        <v>672</v>
      </c>
      <c r="C62" s="48" t="s">
        <v>674</v>
      </c>
      <c r="D62" s="48" t="s">
        <v>675</v>
      </c>
      <c r="E62" s="48" t="s">
        <v>676</v>
      </c>
      <c r="F62" s="48" t="s">
        <v>697</v>
      </c>
      <c r="G62" s="48" t="s">
        <v>673</v>
      </c>
      <c r="H62" s="48" t="s">
        <v>679</v>
      </c>
      <c r="I62" s="48" t="s">
        <v>680</v>
      </c>
      <c r="J62" s="48" t="s">
        <v>678</v>
      </c>
      <c r="K62" s="49" t="s">
        <v>681</v>
      </c>
    </row>
    <row r="63" spans="1:11" ht="13.5" thickBot="1">
      <c r="A63" s="3" t="s">
        <v>796</v>
      </c>
      <c r="B63" s="50" t="s">
        <v>691</v>
      </c>
      <c r="C63" s="181">
        <f aca="true" t="shared" si="14" ref="C63:K63">C64+C67+C70+C79</f>
        <v>236034960.18</v>
      </c>
      <c r="D63" s="181">
        <f t="shared" si="14"/>
        <v>0</v>
      </c>
      <c r="E63" s="181">
        <f t="shared" si="14"/>
        <v>0</v>
      </c>
      <c r="F63" s="181">
        <f t="shared" si="14"/>
        <v>0</v>
      </c>
      <c r="G63" s="181">
        <f t="shared" si="14"/>
        <v>236034960.18</v>
      </c>
      <c r="H63" s="181">
        <f t="shared" si="14"/>
        <v>183875283.4</v>
      </c>
      <c r="I63" s="181">
        <f t="shared" si="14"/>
        <v>56013762</v>
      </c>
      <c r="J63" s="181">
        <f t="shared" si="14"/>
        <v>239889045.4</v>
      </c>
      <c r="K63" s="182">
        <f t="shared" si="14"/>
        <v>-3854085.220000007</v>
      </c>
    </row>
    <row r="64" spans="1:11" ht="13.5" thickBot="1">
      <c r="A64" s="3" t="s">
        <v>21</v>
      </c>
      <c r="B64" s="50" t="s">
        <v>22</v>
      </c>
      <c r="C64" s="181">
        <f aca="true" t="shared" si="15" ref="C64:K64">C65</f>
        <v>0</v>
      </c>
      <c r="D64" s="181">
        <f t="shared" si="15"/>
        <v>0</v>
      </c>
      <c r="E64" s="181">
        <f t="shared" si="15"/>
        <v>0</v>
      </c>
      <c r="F64" s="181">
        <f t="shared" si="15"/>
        <v>0</v>
      </c>
      <c r="G64" s="181">
        <f t="shared" si="15"/>
        <v>0</v>
      </c>
      <c r="H64" s="181">
        <f t="shared" si="15"/>
        <v>0</v>
      </c>
      <c r="I64" s="181">
        <f t="shared" si="15"/>
        <v>0</v>
      </c>
      <c r="J64" s="181">
        <f t="shared" si="15"/>
        <v>0</v>
      </c>
      <c r="K64" s="182">
        <f t="shared" si="15"/>
        <v>0</v>
      </c>
    </row>
    <row r="65" spans="1:11" ht="12.75">
      <c r="A65" s="135" t="s">
        <v>23</v>
      </c>
      <c r="B65" s="147" t="s">
        <v>24</v>
      </c>
      <c r="C65" s="217">
        <v>0</v>
      </c>
      <c r="D65" s="217">
        <v>0</v>
      </c>
      <c r="E65" s="217">
        <v>0</v>
      </c>
      <c r="F65" s="217">
        <v>0</v>
      </c>
      <c r="G65" s="217">
        <f>C65+D65</f>
        <v>0</v>
      </c>
      <c r="H65" s="217">
        <v>0</v>
      </c>
      <c r="I65" s="217">
        <v>0</v>
      </c>
      <c r="J65" s="217">
        <f>H65+I65</f>
        <v>0</v>
      </c>
      <c r="K65" s="226">
        <f>G65-J65</f>
        <v>0</v>
      </c>
    </row>
    <row r="66" spans="1:11" ht="13.5" thickBot="1">
      <c r="A66" s="193"/>
      <c r="B66" s="103"/>
      <c r="C66" s="238"/>
      <c r="D66" s="238"/>
      <c r="E66" s="238"/>
      <c r="F66" s="238"/>
      <c r="G66" s="238"/>
      <c r="H66" s="238"/>
      <c r="I66" s="238"/>
      <c r="J66" s="238"/>
      <c r="K66" s="239"/>
    </row>
    <row r="67" spans="1:11" ht="13.5" thickBot="1">
      <c r="A67" s="3" t="s">
        <v>275</v>
      </c>
      <c r="B67" s="50" t="s">
        <v>1002</v>
      </c>
      <c r="C67" s="181">
        <f aca="true" t="shared" si="16" ref="C67:K67">C68</f>
        <v>0</v>
      </c>
      <c r="D67" s="181">
        <f t="shared" si="16"/>
        <v>0</v>
      </c>
      <c r="E67" s="181">
        <f t="shared" si="16"/>
        <v>0</v>
      </c>
      <c r="F67" s="181">
        <f t="shared" si="16"/>
        <v>0</v>
      </c>
      <c r="G67" s="181">
        <f t="shared" si="16"/>
        <v>0</v>
      </c>
      <c r="H67" s="181">
        <f t="shared" si="16"/>
        <v>0</v>
      </c>
      <c r="I67" s="181">
        <f t="shared" si="16"/>
        <v>0</v>
      </c>
      <c r="J67" s="181">
        <f t="shared" si="16"/>
        <v>0</v>
      </c>
      <c r="K67" s="182">
        <f t="shared" si="16"/>
        <v>0</v>
      </c>
    </row>
    <row r="68" spans="1:11" ht="12.75">
      <c r="A68" s="135" t="s">
        <v>276</v>
      </c>
      <c r="B68" s="147" t="s">
        <v>277</v>
      </c>
      <c r="C68" s="217">
        <v>0</v>
      </c>
      <c r="D68" s="217">
        <v>0</v>
      </c>
      <c r="E68" s="217">
        <v>0</v>
      </c>
      <c r="F68" s="217">
        <v>0</v>
      </c>
      <c r="G68" s="217">
        <f>C68+D68+E68</f>
        <v>0</v>
      </c>
      <c r="H68" s="217">
        <v>0</v>
      </c>
      <c r="I68" s="217">
        <v>0</v>
      </c>
      <c r="J68" s="217">
        <f>H68+I68</f>
        <v>0</v>
      </c>
      <c r="K68" s="226">
        <f>G68-J68</f>
        <v>0</v>
      </c>
    </row>
    <row r="69" spans="1:11" ht="13.5" thickBot="1">
      <c r="A69" s="7"/>
      <c r="B69" s="1"/>
      <c r="C69" s="88"/>
      <c r="D69" s="88"/>
      <c r="E69" s="88"/>
      <c r="F69" s="88"/>
      <c r="G69" s="88"/>
      <c r="H69" s="88"/>
      <c r="I69" s="88"/>
      <c r="J69" s="88"/>
      <c r="K69" s="180"/>
    </row>
    <row r="70" spans="1:11" ht="13.5" thickBot="1">
      <c r="A70" s="3" t="s">
        <v>797</v>
      </c>
      <c r="B70" s="50" t="s">
        <v>798</v>
      </c>
      <c r="C70" s="181">
        <f>C71+C72+C73+C74</f>
        <v>223714960.18</v>
      </c>
      <c r="D70" s="181">
        <f aca="true" t="shared" si="17" ref="D70:K70">D71+D72+D73+D74</f>
        <v>0</v>
      </c>
      <c r="E70" s="181">
        <f t="shared" si="17"/>
        <v>0</v>
      </c>
      <c r="F70" s="181">
        <f t="shared" si="17"/>
        <v>0</v>
      </c>
      <c r="G70" s="181">
        <f t="shared" si="17"/>
        <v>223714960.18</v>
      </c>
      <c r="H70" s="181">
        <f t="shared" si="17"/>
        <v>176936883.4</v>
      </c>
      <c r="I70" s="181">
        <f t="shared" si="17"/>
        <v>54816362</v>
      </c>
      <c r="J70" s="181">
        <f t="shared" si="17"/>
        <v>231753245.4</v>
      </c>
      <c r="K70" s="182">
        <f t="shared" si="17"/>
        <v>-8038285.220000007</v>
      </c>
    </row>
    <row r="71" spans="1:11" ht="12.75">
      <c r="A71" s="135" t="s">
        <v>1225</v>
      </c>
      <c r="B71" s="147" t="s">
        <v>1226</v>
      </c>
      <c r="C71" s="217">
        <v>9000000</v>
      </c>
      <c r="D71" s="217">
        <v>0</v>
      </c>
      <c r="E71" s="217">
        <v>0</v>
      </c>
      <c r="F71" s="217">
        <v>0</v>
      </c>
      <c r="G71" s="217">
        <f>C71+D71</f>
        <v>9000000</v>
      </c>
      <c r="H71" s="217">
        <v>5994630</v>
      </c>
      <c r="I71" s="217">
        <v>2732436</v>
      </c>
      <c r="J71" s="217">
        <f>H71+I71</f>
        <v>8727066</v>
      </c>
      <c r="K71" s="226">
        <f>G71-J71</f>
        <v>272934</v>
      </c>
    </row>
    <row r="72" spans="1:11" ht="12.75">
      <c r="A72" s="135" t="s">
        <v>799</v>
      </c>
      <c r="B72" s="147" t="s">
        <v>800</v>
      </c>
      <c r="C72" s="217">
        <v>700000</v>
      </c>
      <c r="D72" s="217">
        <v>0</v>
      </c>
      <c r="E72" s="217">
        <v>0</v>
      </c>
      <c r="F72" s="217">
        <v>0</v>
      </c>
      <c r="G72" s="217">
        <f>C72+D72</f>
        <v>700000</v>
      </c>
      <c r="H72" s="217">
        <v>615286</v>
      </c>
      <c r="I72" s="217">
        <v>147871</v>
      </c>
      <c r="J72" s="429">
        <f>H72+I72</f>
        <v>763157</v>
      </c>
      <c r="K72" s="226">
        <f>G72-J72</f>
        <v>-63157</v>
      </c>
    </row>
    <row r="73" spans="1:11" ht="12.75">
      <c r="A73" s="135" t="s">
        <v>801</v>
      </c>
      <c r="B73" s="147" t="s">
        <v>802</v>
      </c>
      <c r="C73" s="217">
        <v>8414960.18</v>
      </c>
      <c r="D73" s="217">
        <v>0</v>
      </c>
      <c r="E73" s="217">
        <v>0</v>
      </c>
      <c r="F73" s="217">
        <v>0</v>
      </c>
      <c r="G73" s="217">
        <f>C73+D73</f>
        <v>8414960.18</v>
      </c>
      <c r="H73" s="217">
        <v>8959835</v>
      </c>
      <c r="I73" s="217">
        <v>2964992.05</v>
      </c>
      <c r="J73" s="429">
        <f>H73+I73</f>
        <v>11924827.05</v>
      </c>
      <c r="K73" s="226">
        <f>G73-J73</f>
        <v>-3509866.870000001</v>
      </c>
    </row>
    <row r="74" spans="1:11" ht="12.75">
      <c r="A74" s="388" t="s">
        <v>803</v>
      </c>
      <c r="B74" s="389" t="s">
        <v>804</v>
      </c>
      <c r="C74" s="390">
        <f>C75+C76+C77</f>
        <v>205600000</v>
      </c>
      <c r="D74" s="390">
        <f aca="true" t="shared" si="18" ref="D74:K74">D75+D76+D77</f>
        <v>0</v>
      </c>
      <c r="E74" s="390">
        <f t="shared" si="18"/>
        <v>0</v>
      </c>
      <c r="F74" s="390">
        <f t="shared" si="18"/>
        <v>0</v>
      </c>
      <c r="G74" s="390">
        <f t="shared" si="18"/>
        <v>205600000</v>
      </c>
      <c r="H74" s="390">
        <f t="shared" si="18"/>
        <v>161367132.4</v>
      </c>
      <c r="I74" s="390">
        <f t="shared" si="18"/>
        <v>48971062.95</v>
      </c>
      <c r="J74" s="390">
        <f t="shared" si="18"/>
        <v>210338195.35</v>
      </c>
      <c r="K74" s="582">
        <f t="shared" si="18"/>
        <v>-4738195.350000006</v>
      </c>
    </row>
    <row r="75" spans="1:11" ht="12.75">
      <c r="A75" s="135" t="s">
        <v>805</v>
      </c>
      <c r="B75" s="147" t="s">
        <v>806</v>
      </c>
      <c r="C75" s="217">
        <v>205000000</v>
      </c>
      <c r="D75" s="217">
        <v>0</v>
      </c>
      <c r="E75" s="217">
        <v>0</v>
      </c>
      <c r="F75" s="217">
        <v>0</v>
      </c>
      <c r="G75" s="217">
        <f>C75+D75</f>
        <v>205000000</v>
      </c>
      <c r="H75" s="217">
        <v>160856627.4</v>
      </c>
      <c r="I75" s="217">
        <v>48847001.75</v>
      </c>
      <c r="J75" s="429">
        <f>H75+I75</f>
        <v>209703629.15</v>
      </c>
      <c r="K75" s="226">
        <f>G75-J75</f>
        <v>-4703629.150000006</v>
      </c>
    </row>
    <row r="76" spans="1:11" ht="12.75">
      <c r="A76" s="135" t="s">
        <v>807</v>
      </c>
      <c r="B76" s="147" t="s">
        <v>808</v>
      </c>
      <c r="C76" s="217">
        <v>600000</v>
      </c>
      <c r="D76" s="217">
        <v>0</v>
      </c>
      <c r="E76" s="217">
        <v>0</v>
      </c>
      <c r="F76" s="217">
        <v>0</v>
      </c>
      <c r="G76" s="217">
        <f>C76+D76</f>
        <v>600000</v>
      </c>
      <c r="H76" s="217">
        <v>429622.2</v>
      </c>
      <c r="I76" s="217">
        <v>92649.5</v>
      </c>
      <c r="J76" s="429">
        <f>H76+I76</f>
        <v>522271.7</v>
      </c>
      <c r="K76" s="226">
        <f>G76-J76</f>
        <v>77728.29999999999</v>
      </c>
    </row>
    <row r="77" spans="1:11" ht="12.75">
      <c r="A77" s="135" t="s">
        <v>1491</v>
      </c>
      <c r="B77" s="156" t="s">
        <v>1492</v>
      </c>
      <c r="C77" s="217">
        <v>0</v>
      </c>
      <c r="D77" s="217">
        <v>0</v>
      </c>
      <c r="E77" s="217">
        <v>0</v>
      </c>
      <c r="F77" s="217">
        <v>0</v>
      </c>
      <c r="G77" s="217">
        <f>C77+D77</f>
        <v>0</v>
      </c>
      <c r="H77" s="217">
        <v>80882.8</v>
      </c>
      <c r="I77" s="217">
        <v>31411.7</v>
      </c>
      <c r="J77" s="429">
        <f>H77+I77</f>
        <v>112294.5</v>
      </c>
      <c r="K77" s="226">
        <f>G77-J77</f>
        <v>-112294.5</v>
      </c>
    </row>
    <row r="78" spans="1:11" ht="13.5" thickBot="1">
      <c r="A78" s="122"/>
      <c r="B78" s="100"/>
      <c r="C78" s="123"/>
      <c r="D78" s="123"/>
      <c r="E78" s="123"/>
      <c r="F78" s="123"/>
      <c r="G78" s="123"/>
      <c r="H78" s="123"/>
      <c r="I78" s="123"/>
      <c r="J78" s="123"/>
      <c r="K78" s="199"/>
    </row>
    <row r="79" spans="1:11" ht="13.5" thickBot="1">
      <c r="A79" s="3" t="s">
        <v>26</v>
      </c>
      <c r="B79" s="50" t="s">
        <v>25</v>
      </c>
      <c r="C79" s="181">
        <f aca="true" t="shared" si="19" ref="C79:K79">C80</f>
        <v>12320000</v>
      </c>
      <c r="D79" s="181">
        <f t="shared" si="19"/>
        <v>0</v>
      </c>
      <c r="E79" s="181">
        <f t="shared" si="19"/>
        <v>0</v>
      </c>
      <c r="F79" s="181">
        <f t="shared" si="19"/>
        <v>0</v>
      </c>
      <c r="G79" s="181">
        <f t="shared" si="19"/>
        <v>12320000</v>
      </c>
      <c r="H79" s="181">
        <f t="shared" si="19"/>
        <v>6938400</v>
      </c>
      <c r="I79" s="181">
        <f t="shared" si="19"/>
        <v>1197400</v>
      </c>
      <c r="J79" s="181">
        <f t="shared" si="19"/>
        <v>8135800</v>
      </c>
      <c r="K79" s="182">
        <f t="shared" si="19"/>
        <v>4184200</v>
      </c>
    </row>
    <row r="80" spans="1:11" ht="12.75">
      <c r="A80" s="135" t="s">
        <v>27</v>
      </c>
      <c r="B80" s="147" t="s">
        <v>28</v>
      </c>
      <c r="C80" s="217">
        <v>12320000</v>
      </c>
      <c r="D80" s="217">
        <v>0</v>
      </c>
      <c r="E80" s="217">
        <v>0</v>
      </c>
      <c r="F80" s="217">
        <v>0</v>
      </c>
      <c r="G80" s="217">
        <f>C80+D80</f>
        <v>12320000</v>
      </c>
      <c r="H80" s="217">
        <v>6938400</v>
      </c>
      <c r="I80" s="217">
        <v>1197400</v>
      </c>
      <c r="J80" s="429">
        <f>H80+I80</f>
        <v>8135800</v>
      </c>
      <c r="K80" s="226">
        <f>G80-J80</f>
        <v>4184200</v>
      </c>
    </row>
    <row r="81" spans="1:11" ht="12.75">
      <c r="A81" s="9"/>
      <c r="B81" s="100"/>
      <c r="C81" s="76"/>
      <c r="D81" s="76"/>
      <c r="E81" s="76"/>
      <c r="F81" s="76"/>
      <c r="G81" s="76"/>
      <c r="H81" s="76"/>
      <c r="I81" s="76"/>
      <c r="J81" s="76"/>
      <c r="K81" s="174"/>
    </row>
    <row r="82" spans="1:11" ht="13.5" thickBot="1">
      <c r="A82" s="128" t="s">
        <v>809</v>
      </c>
      <c r="B82" s="138" t="s">
        <v>810</v>
      </c>
      <c r="C82" s="166">
        <f aca="true" t="shared" si="20" ref="C82:K84">C83</f>
        <v>15000</v>
      </c>
      <c r="D82" s="166">
        <f t="shared" si="20"/>
        <v>0</v>
      </c>
      <c r="E82" s="166">
        <f t="shared" si="20"/>
        <v>0</v>
      </c>
      <c r="F82" s="166">
        <f t="shared" si="20"/>
        <v>0</v>
      </c>
      <c r="G82" s="166">
        <f t="shared" si="20"/>
        <v>15000</v>
      </c>
      <c r="H82" s="166">
        <f t="shared" si="20"/>
        <v>112169.76</v>
      </c>
      <c r="I82" s="166">
        <f t="shared" si="20"/>
        <v>439231.1</v>
      </c>
      <c r="J82" s="166">
        <f t="shared" si="20"/>
        <v>551400.86</v>
      </c>
      <c r="K82" s="173">
        <f t="shared" si="20"/>
        <v>-536400.86</v>
      </c>
    </row>
    <row r="83" spans="1:11" ht="13.5" thickBot="1">
      <c r="A83" s="3" t="s">
        <v>811</v>
      </c>
      <c r="B83" s="146" t="s">
        <v>812</v>
      </c>
      <c r="C83" s="181">
        <f t="shared" si="20"/>
        <v>15000</v>
      </c>
      <c r="D83" s="181">
        <f t="shared" si="20"/>
        <v>0</v>
      </c>
      <c r="E83" s="181">
        <f t="shared" si="20"/>
        <v>0</v>
      </c>
      <c r="F83" s="181">
        <f t="shared" si="20"/>
        <v>0</v>
      </c>
      <c r="G83" s="181">
        <f t="shared" si="20"/>
        <v>15000</v>
      </c>
      <c r="H83" s="181">
        <f t="shared" si="20"/>
        <v>112169.76</v>
      </c>
      <c r="I83" s="181">
        <f t="shared" si="20"/>
        <v>439231.1</v>
      </c>
      <c r="J83" s="181">
        <f t="shared" si="20"/>
        <v>551400.86</v>
      </c>
      <c r="K83" s="182">
        <f t="shared" si="20"/>
        <v>-536400.86</v>
      </c>
    </row>
    <row r="84" spans="1:11" ht="13.5" thickBot="1">
      <c r="A84" s="3" t="s">
        <v>813</v>
      </c>
      <c r="B84" s="146" t="s">
        <v>814</v>
      </c>
      <c r="C84" s="181">
        <f t="shared" si="20"/>
        <v>15000</v>
      </c>
      <c r="D84" s="181">
        <f t="shared" si="20"/>
        <v>0</v>
      </c>
      <c r="E84" s="181">
        <f t="shared" si="20"/>
        <v>0</v>
      </c>
      <c r="F84" s="181">
        <f t="shared" si="20"/>
        <v>0</v>
      </c>
      <c r="G84" s="181">
        <f t="shared" si="20"/>
        <v>15000</v>
      </c>
      <c r="H84" s="181">
        <f t="shared" si="20"/>
        <v>112169.76</v>
      </c>
      <c r="I84" s="181">
        <f t="shared" si="20"/>
        <v>439231.1</v>
      </c>
      <c r="J84" s="181">
        <f t="shared" si="20"/>
        <v>551400.86</v>
      </c>
      <c r="K84" s="182">
        <f t="shared" si="20"/>
        <v>-536400.86</v>
      </c>
    </row>
    <row r="85" spans="1:11" ht="12.75">
      <c r="A85" s="135" t="s">
        <v>815</v>
      </c>
      <c r="B85" s="147" t="s">
        <v>692</v>
      </c>
      <c r="C85" s="217">
        <v>15000</v>
      </c>
      <c r="D85" s="217">
        <v>0</v>
      </c>
      <c r="E85" s="217">
        <v>0</v>
      </c>
      <c r="F85" s="217">
        <v>0</v>
      </c>
      <c r="G85" s="217">
        <f>C85+D85</f>
        <v>15000</v>
      </c>
      <c r="H85" s="217">
        <v>112169.76</v>
      </c>
      <c r="I85" s="217">
        <v>439231.1</v>
      </c>
      <c r="J85" s="429">
        <f>H85+I85</f>
        <v>551400.86</v>
      </c>
      <c r="K85" s="226">
        <f>G85-J85</f>
        <v>-536400.86</v>
      </c>
    </row>
    <row r="86" spans="1:11" ht="12.75">
      <c r="A86" s="122"/>
      <c r="B86" s="100"/>
      <c r="C86" s="123"/>
      <c r="D86" s="123"/>
      <c r="E86" s="123"/>
      <c r="F86" s="123"/>
      <c r="G86" s="123"/>
      <c r="H86" s="123"/>
      <c r="I86" s="123"/>
      <c r="J86" s="123"/>
      <c r="K86" s="199"/>
    </row>
    <row r="87" spans="1:11" ht="13.5" thickBot="1">
      <c r="A87" s="106" t="s">
        <v>29</v>
      </c>
      <c r="B87" s="107" t="s">
        <v>30</v>
      </c>
      <c r="C87" s="110">
        <f aca="true" t="shared" si="21" ref="C87:K89">C88</f>
        <v>15000000</v>
      </c>
      <c r="D87" s="110">
        <f t="shared" si="21"/>
        <v>0</v>
      </c>
      <c r="E87" s="110">
        <f t="shared" si="21"/>
        <v>0</v>
      </c>
      <c r="F87" s="110">
        <f t="shared" si="21"/>
        <v>0</v>
      </c>
      <c r="G87" s="110">
        <f t="shared" si="21"/>
        <v>15000000</v>
      </c>
      <c r="H87" s="110">
        <f t="shared" si="21"/>
        <v>1782426.3</v>
      </c>
      <c r="I87" s="110">
        <f t="shared" si="21"/>
        <v>36157694.69</v>
      </c>
      <c r="J87" s="110">
        <f t="shared" si="21"/>
        <v>37940120.989999995</v>
      </c>
      <c r="K87" s="111">
        <f t="shared" si="21"/>
        <v>-22940120.989999995</v>
      </c>
    </row>
    <row r="88" spans="1:11" ht="14.25" thickBot="1" thickTop="1">
      <c r="A88" s="126" t="s">
        <v>31</v>
      </c>
      <c r="B88" s="127" t="s">
        <v>32</v>
      </c>
      <c r="C88" s="169">
        <f t="shared" si="21"/>
        <v>15000000</v>
      </c>
      <c r="D88" s="169">
        <f t="shared" si="21"/>
        <v>0</v>
      </c>
      <c r="E88" s="169">
        <f t="shared" si="21"/>
        <v>0</v>
      </c>
      <c r="F88" s="169">
        <f t="shared" si="21"/>
        <v>0</v>
      </c>
      <c r="G88" s="169">
        <f t="shared" si="21"/>
        <v>15000000</v>
      </c>
      <c r="H88" s="169">
        <f t="shared" si="21"/>
        <v>1782426.3</v>
      </c>
      <c r="I88" s="169">
        <f t="shared" si="21"/>
        <v>36157694.69</v>
      </c>
      <c r="J88" s="169">
        <f t="shared" si="21"/>
        <v>37940120.989999995</v>
      </c>
      <c r="K88" s="178">
        <f t="shared" si="21"/>
        <v>-22940120.989999995</v>
      </c>
    </row>
    <row r="89" spans="1:11" ht="13.5" thickBot="1">
      <c r="A89" s="3" t="s">
        <v>33</v>
      </c>
      <c r="B89" s="50" t="s">
        <v>48</v>
      </c>
      <c r="C89" s="181">
        <f t="shared" si="21"/>
        <v>15000000</v>
      </c>
      <c r="D89" s="181">
        <f t="shared" si="21"/>
        <v>0</v>
      </c>
      <c r="E89" s="181">
        <f t="shared" si="21"/>
        <v>0</v>
      </c>
      <c r="F89" s="181">
        <f t="shared" si="21"/>
        <v>0</v>
      </c>
      <c r="G89" s="181">
        <f t="shared" si="21"/>
        <v>15000000</v>
      </c>
      <c r="H89" s="181">
        <f t="shared" si="21"/>
        <v>1782426.3</v>
      </c>
      <c r="I89" s="181">
        <f t="shared" si="21"/>
        <v>36157694.69</v>
      </c>
      <c r="J89" s="181">
        <f t="shared" si="21"/>
        <v>37940120.989999995</v>
      </c>
      <c r="K89" s="182">
        <f t="shared" si="21"/>
        <v>-22940120.989999995</v>
      </c>
    </row>
    <row r="90" spans="1:11" ht="12.75">
      <c r="A90" s="135" t="s">
        <v>49</v>
      </c>
      <c r="B90" s="147" t="s">
        <v>50</v>
      </c>
      <c r="C90" s="217">
        <v>15000000</v>
      </c>
      <c r="D90" s="217">
        <v>0</v>
      </c>
      <c r="E90" s="217">
        <v>0</v>
      </c>
      <c r="F90" s="217">
        <v>0</v>
      </c>
      <c r="G90" s="217">
        <f>C90+D90</f>
        <v>15000000</v>
      </c>
      <c r="H90" s="217">
        <v>1782426.3</v>
      </c>
      <c r="I90" s="217">
        <v>36157694.69</v>
      </c>
      <c r="J90" s="429">
        <f>H90+I90</f>
        <v>37940120.989999995</v>
      </c>
      <c r="K90" s="226">
        <f>G90-J90</f>
        <v>-22940120.989999995</v>
      </c>
    </row>
    <row r="91" spans="1:11" ht="12.75">
      <c r="A91" s="122"/>
      <c r="B91" s="100"/>
      <c r="C91" s="123"/>
      <c r="D91" s="123"/>
      <c r="E91" s="123"/>
      <c r="F91" s="123"/>
      <c r="G91" s="123"/>
      <c r="H91" s="123"/>
      <c r="I91" s="123"/>
      <c r="J91" s="123"/>
      <c r="K91" s="199"/>
    </row>
    <row r="92" spans="1:11" ht="13.5" thickBot="1">
      <c r="A92" s="106" t="s">
        <v>51</v>
      </c>
      <c r="B92" s="107" t="s">
        <v>52</v>
      </c>
      <c r="C92" s="110">
        <f aca="true" t="shared" si="22" ref="C92:K93">C93</f>
        <v>28000000</v>
      </c>
      <c r="D92" s="110">
        <f t="shared" si="22"/>
        <v>0</v>
      </c>
      <c r="E92" s="110">
        <f t="shared" si="22"/>
        <v>0</v>
      </c>
      <c r="F92" s="110">
        <f t="shared" si="22"/>
        <v>0</v>
      </c>
      <c r="G92" s="110">
        <f t="shared" si="22"/>
        <v>28000000</v>
      </c>
      <c r="H92" s="110">
        <f t="shared" si="22"/>
        <v>5336011.54</v>
      </c>
      <c r="I92" s="110">
        <f t="shared" si="22"/>
        <v>834221</v>
      </c>
      <c r="J92" s="110">
        <f t="shared" si="22"/>
        <v>6170232.54</v>
      </c>
      <c r="K92" s="111">
        <f t="shared" si="22"/>
        <v>21829767.46</v>
      </c>
    </row>
    <row r="93" spans="1:11" ht="14.25" thickBot="1" thickTop="1">
      <c r="A93" s="126" t="s">
        <v>53</v>
      </c>
      <c r="B93" s="127" t="s">
        <v>54</v>
      </c>
      <c r="C93" s="169">
        <f>C94</f>
        <v>28000000</v>
      </c>
      <c r="D93" s="169">
        <f t="shared" si="22"/>
        <v>0</v>
      </c>
      <c r="E93" s="169">
        <f t="shared" si="22"/>
        <v>0</v>
      </c>
      <c r="F93" s="169">
        <f t="shared" si="22"/>
        <v>0</v>
      </c>
      <c r="G93" s="169">
        <f t="shared" si="22"/>
        <v>28000000</v>
      </c>
      <c r="H93" s="169">
        <f t="shared" si="22"/>
        <v>5336011.54</v>
      </c>
      <c r="I93" s="169">
        <f t="shared" si="22"/>
        <v>834221</v>
      </c>
      <c r="J93" s="169">
        <f t="shared" si="22"/>
        <v>6170232.54</v>
      </c>
      <c r="K93" s="178">
        <f t="shared" si="22"/>
        <v>21829767.46</v>
      </c>
    </row>
    <row r="94" spans="1:11" ht="13.5" thickBot="1">
      <c r="A94" s="3" t="s">
        <v>55</v>
      </c>
      <c r="B94" s="50" t="s">
        <v>1340</v>
      </c>
      <c r="C94" s="166">
        <f>SUM(C95:C96)</f>
        <v>28000000</v>
      </c>
      <c r="D94" s="166">
        <f aca="true" t="shared" si="23" ref="D94:K94">SUM(D95:D96)</f>
        <v>0</v>
      </c>
      <c r="E94" s="166">
        <f t="shared" si="23"/>
        <v>0</v>
      </c>
      <c r="F94" s="166">
        <f t="shared" si="23"/>
        <v>0</v>
      </c>
      <c r="G94" s="166">
        <f t="shared" si="23"/>
        <v>28000000</v>
      </c>
      <c r="H94" s="166">
        <f t="shared" si="23"/>
        <v>5336011.54</v>
      </c>
      <c r="I94" s="166">
        <f t="shared" si="23"/>
        <v>834221</v>
      </c>
      <c r="J94" s="166">
        <f t="shared" si="23"/>
        <v>6170232.54</v>
      </c>
      <c r="K94" s="173">
        <f t="shared" si="23"/>
        <v>21829767.46</v>
      </c>
    </row>
    <row r="95" spans="1:11" ht="12.75">
      <c r="A95" s="135" t="s">
        <v>1341</v>
      </c>
      <c r="B95" s="147" t="s">
        <v>1342</v>
      </c>
      <c r="C95" s="217">
        <v>15000000</v>
      </c>
      <c r="D95" s="217">
        <v>0</v>
      </c>
      <c r="E95" s="217">
        <v>0</v>
      </c>
      <c r="F95" s="217">
        <v>0</v>
      </c>
      <c r="G95" s="217">
        <f>C95+D95</f>
        <v>15000000</v>
      </c>
      <c r="H95" s="217">
        <v>4303607.79</v>
      </c>
      <c r="I95" s="217">
        <v>834221</v>
      </c>
      <c r="J95" s="217">
        <f>H95+I95</f>
        <v>5137828.79</v>
      </c>
      <c r="K95" s="226">
        <f>G95-J95</f>
        <v>9862171.21</v>
      </c>
    </row>
    <row r="96" spans="1:11" ht="12.75">
      <c r="A96" s="135" t="s">
        <v>1343</v>
      </c>
      <c r="B96" s="147" t="s">
        <v>56</v>
      </c>
      <c r="C96" s="217">
        <v>13000000</v>
      </c>
      <c r="D96" s="217">
        <v>0</v>
      </c>
      <c r="E96" s="217">
        <v>0</v>
      </c>
      <c r="F96" s="217">
        <v>0</v>
      </c>
      <c r="G96" s="217">
        <f>C96+D96</f>
        <v>13000000</v>
      </c>
      <c r="H96" s="217">
        <v>1032403.75</v>
      </c>
      <c r="I96" s="217">
        <v>0</v>
      </c>
      <c r="J96" s="429">
        <f>H96+I96</f>
        <v>1032403.75</v>
      </c>
      <c r="K96" s="226">
        <f>G96-J96</f>
        <v>11967596.25</v>
      </c>
    </row>
    <row r="97" spans="1:11" ht="12.75">
      <c r="A97" s="9"/>
      <c r="B97" s="100"/>
      <c r="C97" s="76"/>
      <c r="D97" s="76"/>
      <c r="E97" s="76"/>
      <c r="F97" s="76"/>
      <c r="G97" s="76"/>
      <c r="H97" s="76"/>
      <c r="I97" s="76"/>
      <c r="J97" s="76"/>
      <c r="K97" s="174"/>
    </row>
    <row r="98" spans="1:11" ht="13.5" thickBot="1">
      <c r="A98" s="106" t="s">
        <v>816</v>
      </c>
      <c r="B98" s="109" t="s">
        <v>817</v>
      </c>
      <c r="C98" s="110">
        <f aca="true" t="shared" si="24" ref="C98:K98">C99</f>
        <v>45000000</v>
      </c>
      <c r="D98" s="110">
        <f t="shared" si="24"/>
        <v>0</v>
      </c>
      <c r="E98" s="110">
        <f t="shared" si="24"/>
        <v>0</v>
      </c>
      <c r="F98" s="110">
        <f t="shared" si="24"/>
        <v>0</v>
      </c>
      <c r="G98" s="110">
        <f t="shared" si="24"/>
        <v>45000000</v>
      </c>
      <c r="H98" s="110">
        <f t="shared" si="24"/>
        <v>23086112.1</v>
      </c>
      <c r="I98" s="110">
        <f t="shared" si="24"/>
        <v>12263771.1</v>
      </c>
      <c r="J98" s="110">
        <f t="shared" si="24"/>
        <v>35349883.2</v>
      </c>
      <c r="K98" s="111">
        <f t="shared" si="24"/>
        <v>9650116.799999997</v>
      </c>
    </row>
    <row r="99" spans="1:11" ht="13.5" thickTop="1">
      <c r="A99" s="135" t="s">
        <v>818</v>
      </c>
      <c r="B99" s="96" t="s">
        <v>819</v>
      </c>
      <c r="C99" s="217">
        <v>45000000</v>
      </c>
      <c r="D99" s="217">
        <v>0</v>
      </c>
      <c r="E99" s="217">
        <v>0</v>
      </c>
      <c r="F99" s="217">
        <v>0</v>
      </c>
      <c r="G99" s="217">
        <f>C99+D99</f>
        <v>45000000</v>
      </c>
      <c r="H99" s="217">
        <v>23086112.1</v>
      </c>
      <c r="I99" s="217">
        <v>12263771.1</v>
      </c>
      <c r="J99" s="429">
        <f>H99+I99</f>
        <v>35349883.2</v>
      </c>
      <c r="K99" s="226">
        <f>G99-J99</f>
        <v>9650116.799999997</v>
      </c>
    </row>
    <row r="100" spans="1:11" ht="12.75">
      <c r="A100" s="135"/>
      <c r="B100" s="147" t="s">
        <v>820</v>
      </c>
      <c r="C100" s="217"/>
      <c r="D100" s="217"/>
      <c r="E100" s="217"/>
      <c r="F100" s="217"/>
      <c r="G100" s="217"/>
      <c r="H100" s="217"/>
      <c r="I100" s="217"/>
      <c r="J100" s="217"/>
      <c r="K100" s="226"/>
    </row>
    <row r="101" spans="1:11" ht="12.75">
      <c r="A101" s="122"/>
      <c r="B101" s="100"/>
      <c r="C101" s="123"/>
      <c r="D101" s="123"/>
      <c r="E101" s="123"/>
      <c r="F101" s="123"/>
      <c r="G101" s="123"/>
      <c r="H101" s="123"/>
      <c r="I101" s="123"/>
      <c r="J101" s="123"/>
      <c r="K101" s="199"/>
    </row>
    <row r="102" spans="1:11" ht="13.5" thickBot="1">
      <c r="A102" s="106" t="s">
        <v>57</v>
      </c>
      <c r="B102" s="107" t="s">
        <v>58</v>
      </c>
      <c r="C102" s="110">
        <f>C103+C104</f>
        <v>0</v>
      </c>
      <c r="D102" s="110">
        <f aca="true" t="shared" si="25" ref="D102:K102">D103+D104</f>
        <v>0</v>
      </c>
      <c r="E102" s="110">
        <f t="shared" si="25"/>
        <v>0</v>
      </c>
      <c r="F102" s="110">
        <f t="shared" si="25"/>
        <v>0</v>
      </c>
      <c r="G102" s="110">
        <f t="shared" si="25"/>
        <v>0</v>
      </c>
      <c r="H102" s="110">
        <f t="shared" si="25"/>
        <v>4362.09</v>
      </c>
      <c r="I102" s="110">
        <f t="shared" si="25"/>
        <v>0</v>
      </c>
      <c r="J102" s="110">
        <f t="shared" si="25"/>
        <v>4362.09</v>
      </c>
      <c r="K102" s="111">
        <f t="shared" si="25"/>
        <v>-4362.09</v>
      </c>
    </row>
    <row r="103" spans="1:11" ht="13.5" thickTop="1">
      <c r="A103" s="135" t="s">
        <v>59</v>
      </c>
      <c r="B103" s="147" t="s">
        <v>60</v>
      </c>
      <c r="C103" s="217">
        <v>0</v>
      </c>
      <c r="D103" s="217">
        <v>0</v>
      </c>
      <c r="E103" s="217">
        <v>0</v>
      </c>
      <c r="F103" s="217">
        <v>0</v>
      </c>
      <c r="G103" s="217">
        <f>C103+D103</f>
        <v>0</v>
      </c>
      <c r="H103" s="217">
        <v>0</v>
      </c>
      <c r="I103" s="217">
        <v>0</v>
      </c>
      <c r="J103" s="429">
        <f>H103+I103</f>
        <v>0</v>
      </c>
      <c r="K103" s="226">
        <f>G103-J103</f>
        <v>0</v>
      </c>
    </row>
    <row r="104" spans="1:11" ht="13.5" thickBot="1">
      <c r="A104" s="189" t="s">
        <v>1276</v>
      </c>
      <c r="B104" s="190" t="s">
        <v>1277</v>
      </c>
      <c r="C104" s="210">
        <v>0</v>
      </c>
      <c r="D104" s="210">
        <v>0</v>
      </c>
      <c r="E104" s="210">
        <v>0</v>
      </c>
      <c r="F104" s="210">
        <v>0</v>
      </c>
      <c r="G104" s="210">
        <f>C104+D104</f>
        <v>0</v>
      </c>
      <c r="H104" s="210">
        <v>4362.09</v>
      </c>
      <c r="I104" s="210">
        <v>0</v>
      </c>
      <c r="J104" s="430">
        <f>H104+I104</f>
        <v>4362.09</v>
      </c>
      <c r="K104" s="341">
        <f>G104-J104</f>
        <v>-4362.09</v>
      </c>
    </row>
    <row r="105" spans="1:11" ht="12.75">
      <c r="A105" s="334"/>
      <c r="B105" s="147"/>
      <c r="C105" s="217"/>
      <c r="D105" s="217"/>
      <c r="E105" s="217"/>
      <c r="F105" s="217"/>
      <c r="G105" s="217"/>
      <c r="H105" s="217"/>
      <c r="I105" s="217"/>
      <c r="J105" s="429"/>
      <c r="K105" s="217"/>
    </row>
    <row r="106" spans="1:11" ht="12.75">
      <c r="A106" s="334"/>
      <c r="B106" s="147"/>
      <c r="C106" s="217"/>
      <c r="D106" s="217"/>
      <c r="E106" s="217"/>
      <c r="F106" s="217"/>
      <c r="G106" s="217"/>
      <c r="H106" s="217"/>
      <c r="I106" s="217"/>
      <c r="J106" s="429"/>
      <c r="K106" s="217"/>
    </row>
    <row r="107" spans="1:11" ht="12.75">
      <c r="A107" s="334"/>
      <c r="B107" s="147"/>
      <c r="C107" s="217"/>
      <c r="D107" s="217"/>
      <c r="E107" s="217"/>
      <c r="F107" s="217"/>
      <c r="G107" s="217"/>
      <c r="H107" s="217"/>
      <c r="I107" s="217"/>
      <c r="J107" s="429"/>
      <c r="K107" s="217"/>
    </row>
    <row r="108" spans="1:11" ht="12.75">
      <c r="A108" s="334"/>
      <c r="B108" s="147"/>
      <c r="C108" s="217"/>
      <c r="D108" s="217"/>
      <c r="E108" s="217"/>
      <c r="F108" s="217"/>
      <c r="G108" s="217"/>
      <c r="H108" s="217"/>
      <c r="I108" s="217"/>
      <c r="J108" s="429"/>
      <c r="K108" s="217"/>
    </row>
    <row r="109" spans="1:11" ht="12.75">
      <c r="A109" s="334"/>
      <c r="B109" s="147"/>
      <c r="C109" s="217"/>
      <c r="D109" s="217"/>
      <c r="E109" s="217"/>
      <c r="F109" s="217"/>
      <c r="G109" s="217"/>
      <c r="H109" s="217"/>
      <c r="I109" s="217"/>
      <c r="J109" s="429"/>
      <c r="K109" s="217"/>
    </row>
    <row r="110" spans="1:11" ht="12.75">
      <c r="A110" s="334"/>
      <c r="B110" s="147"/>
      <c r="C110" s="217"/>
      <c r="D110" s="217"/>
      <c r="E110" s="217"/>
      <c r="F110" s="217"/>
      <c r="G110" s="217"/>
      <c r="H110" s="217"/>
      <c r="I110" s="217"/>
      <c r="J110" s="429"/>
      <c r="K110" s="217"/>
    </row>
    <row r="111" spans="1:11" ht="12.75">
      <c r="A111" s="334"/>
      <c r="B111" s="147"/>
      <c r="C111" s="217"/>
      <c r="D111" s="217"/>
      <c r="E111" s="217"/>
      <c r="F111" s="217"/>
      <c r="G111" s="217"/>
      <c r="H111" s="217"/>
      <c r="I111" s="217"/>
      <c r="J111" s="429"/>
      <c r="K111" s="217"/>
    </row>
    <row r="112" spans="1:11" ht="12.75">
      <c r="A112" s="334"/>
      <c r="B112" s="147"/>
      <c r="C112" s="217"/>
      <c r="D112" s="217"/>
      <c r="E112" s="217"/>
      <c r="F112" s="217"/>
      <c r="G112" s="217"/>
      <c r="H112" s="217"/>
      <c r="I112" s="217"/>
      <c r="J112" s="429"/>
      <c r="K112" s="217"/>
    </row>
    <row r="113" spans="1:11" ht="12.75">
      <c r="A113" s="334"/>
      <c r="B113" s="147"/>
      <c r="C113" s="217"/>
      <c r="D113" s="217"/>
      <c r="E113" s="217"/>
      <c r="F113" s="217"/>
      <c r="G113" s="217"/>
      <c r="H113" s="217"/>
      <c r="I113" s="217"/>
      <c r="J113" s="429"/>
      <c r="K113" s="217"/>
    </row>
    <row r="114" spans="1:11" ht="12.75">
      <c r="A114" s="334"/>
      <c r="B114" s="147"/>
      <c r="C114" s="217"/>
      <c r="D114" s="217"/>
      <c r="E114" s="217"/>
      <c r="F114" s="217"/>
      <c r="G114" s="217"/>
      <c r="H114" s="217"/>
      <c r="I114" s="217"/>
      <c r="J114" s="429"/>
      <c r="K114" s="217"/>
    </row>
    <row r="115" spans="1:11" ht="12.75">
      <c r="A115" s="32" t="s">
        <v>698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 t="s">
        <v>740</v>
      </c>
    </row>
    <row r="116" spans="1:11" ht="13.5" thickBot="1">
      <c r="A116" s="81" t="str">
        <f>A2</f>
        <v>INFORME TRIMESTRAL DE INGRESOS (4 TRIMESTRE DEL 2015)</v>
      </c>
      <c r="B116" s="81"/>
      <c r="C116" s="81"/>
      <c r="D116" s="81"/>
      <c r="E116" s="32"/>
      <c r="F116" s="32"/>
      <c r="G116" s="32"/>
      <c r="H116" s="32"/>
      <c r="I116" s="32"/>
      <c r="J116" s="32"/>
      <c r="K116" s="32"/>
    </row>
    <row r="117" spans="1:11" ht="12.75">
      <c r="A117" s="44"/>
      <c r="B117" s="45"/>
      <c r="C117" s="45" t="s">
        <v>673</v>
      </c>
      <c r="D117" s="45"/>
      <c r="E117" s="45"/>
      <c r="F117" s="45" t="s">
        <v>696</v>
      </c>
      <c r="G117" s="45" t="s">
        <v>677</v>
      </c>
      <c r="H117" s="45" t="s">
        <v>678</v>
      </c>
      <c r="I117" s="45" t="s">
        <v>678</v>
      </c>
      <c r="J117" s="45" t="s">
        <v>677</v>
      </c>
      <c r="K117" s="46"/>
    </row>
    <row r="118" spans="1:11" ht="13.5" thickBot="1">
      <c r="A118" s="47" t="s">
        <v>671</v>
      </c>
      <c r="B118" s="48" t="s">
        <v>672</v>
      </c>
      <c r="C118" s="48" t="s">
        <v>674</v>
      </c>
      <c r="D118" s="48" t="s">
        <v>675</v>
      </c>
      <c r="E118" s="48" t="s">
        <v>676</v>
      </c>
      <c r="F118" s="48" t="s">
        <v>697</v>
      </c>
      <c r="G118" s="48" t="s">
        <v>673</v>
      </c>
      <c r="H118" s="48" t="s">
        <v>679</v>
      </c>
      <c r="I118" s="48" t="s">
        <v>680</v>
      </c>
      <c r="J118" s="48" t="s">
        <v>678</v>
      </c>
      <c r="K118" s="49" t="s">
        <v>681</v>
      </c>
    </row>
    <row r="119" spans="1:11" ht="13.5" thickBot="1">
      <c r="A119" s="118" t="s">
        <v>821</v>
      </c>
      <c r="B119" s="53" t="s">
        <v>719</v>
      </c>
      <c r="C119" s="204">
        <f aca="true" t="shared" si="26" ref="C119:K119">C120</f>
        <v>11483050.52</v>
      </c>
      <c r="D119" s="204">
        <f t="shared" si="26"/>
        <v>0</v>
      </c>
      <c r="E119" s="204">
        <f t="shared" si="26"/>
        <v>0</v>
      </c>
      <c r="F119" s="204">
        <f t="shared" si="26"/>
        <v>0</v>
      </c>
      <c r="G119" s="204">
        <f t="shared" si="26"/>
        <v>11483050.52</v>
      </c>
      <c r="H119" s="204">
        <f t="shared" si="26"/>
        <v>7838073.71</v>
      </c>
      <c r="I119" s="204">
        <f t="shared" si="26"/>
        <v>2310617</v>
      </c>
      <c r="J119" s="204">
        <f t="shared" si="26"/>
        <v>10148690.71</v>
      </c>
      <c r="K119" s="205">
        <f t="shared" si="26"/>
        <v>1334359.8099999996</v>
      </c>
    </row>
    <row r="120" spans="1:11" ht="12.75">
      <c r="A120" s="112" t="s">
        <v>822</v>
      </c>
      <c r="B120" s="113" t="s">
        <v>719</v>
      </c>
      <c r="C120" s="206">
        <f aca="true" t="shared" si="27" ref="C120:K120">C122+C125+C129</f>
        <v>11483050.52</v>
      </c>
      <c r="D120" s="206">
        <f t="shared" si="27"/>
        <v>0</v>
      </c>
      <c r="E120" s="206">
        <f t="shared" si="27"/>
        <v>0</v>
      </c>
      <c r="F120" s="206">
        <f t="shared" si="27"/>
        <v>0</v>
      </c>
      <c r="G120" s="206">
        <f t="shared" si="27"/>
        <v>11483050.52</v>
      </c>
      <c r="H120" s="206">
        <f t="shared" si="27"/>
        <v>7838073.71</v>
      </c>
      <c r="I120" s="206">
        <f t="shared" si="27"/>
        <v>2310617</v>
      </c>
      <c r="J120" s="206">
        <f t="shared" si="27"/>
        <v>10148690.71</v>
      </c>
      <c r="K120" s="207">
        <f t="shared" si="27"/>
        <v>1334359.8099999996</v>
      </c>
    </row>
    <row r="121" spans="1:11" ht="13.5" thickBot="1">
      <c r="A121" s="191"/>
      <c r="B121" s="192" t="s">
        <v>823</v>
      </c>
      <c r="C121" s="208"/>
      <c r="D121" s="208"/>
      <c r="E121" s="208"/>
      <c r="F121" s="208"/>
      <c r="G121" s="208"/>
      <c r="H121" s="208"/>
      <c r="I121" s="208"/>
      <c r="J121" s="208"/>
      <c r="K121" s="209"/>
    </row>
    <row r="122" spans="1:11" ht="13.5" thickBot="1">
      <c r="A122" s="128" t="s">
        <v>61</v>
      </c>
      <c r="B122" s="129" t="s">
        <v>62</v>
      </c>
      <c r="C122" s="166">
        <f aca="true" t="shared" si="28" ref="C122:K122">SUM(C123:C123)</f>
        <v>0</v>
      </c>
      <c r="D122" s="166">
        <f t="shared" si="28"/>
        <v>0</v>
      </c>
      <c r="E122" s="166">
        <f t="shared" si="28"/>
        <v>0</v>
      </c>
      <c r="F122" s="166">
        <f t="shared" si="28"/>
        <v>0</v>
      </c>
      <c r="G122" s="166">
        <f t="shared" si="28"/>
        <v>0</v>
      </c>
      <c r="H122" s="166">
        <f t="shared" si="28"/>
        <v>0</v>
      </c>
      <c r="I122" s="166">
        <f t="shared" si="28"/>
        <v>0</v>
      </c>
      <c r="J122" s="166">
        <f t="shared" si="28"/>
        <v>0</v>
      </c>
      <c r="K122" s="173">
        <f t="shared" si="28"/>
        <v>0</v>
      </c>
    </row>
    <row r="123" spans="1:11" ht="12.75">
      <c r="A123" s="135" t="s">
        <v>1718</v>
      </c>
      <c r="B123" s="147" t="s">
        <v>1719</v>
      </c>
      <c r="C123" s="217">
        <v>0</v>
      </c>
      <c r="D123" s="217">
        <v>0</v>
      </c>
      <c r="E123" s="217">
        <v>0</v>
      </c>
      <c r="F123" s="217">
        <v>0</v>
      </c>
      <c r="G123" s="217">
        <f>C123+D123</f>
        <v>0</v>
      </c>
      <c r="H123" s="217">
        <v>0</v>
      </c>
      <c r="I123" s="217">
        <v>0</v>
      </c>
      <c r="J123" s="429">
        <f>H123+I123</f>
        <v>0</v>
      </c>
      <c r="K123" s="226">
        <f>G123-J123</f>
        <v>0</v>
      </c>
    </row>
    <row r="124" spans="1:11" ht="13.5" thickBot="1">
      <c r="A124" s="112"/>
      <c r="B124" s="113"/>
      <c r="C124" s="206"/>
      <c r="D124" s="206"/>
      <c r="E124" s="206"/>
      <c r="F124" s="206"/>
      <c r="G124" s="206"/>
      <c r="H124" s="206"/>
      <c r="I124" s="206"/>
      <c r="J124" s="206"/>
      <c r="K124" s="207"/>
    </row>
    <row r="125" spans="1:11" ht="13.5" thickBot="1">
      <c r="A125" s="3" t="s">
        <v>241</v>
      </c>
      <c r="B125" s="146" t="s">
        <v>242</v>
      </c>
      <c r="C125" s="181">
        <f>C126+C127</f>
        <v>6132213.52</v>
      </c>
      <c r="D125" s="181">
        <f aca="true" t="shared" si="29" ref="D125:K125">D126+D127</f>
        <v>0</v>
      </c>
      <c r="E125" s="181">
        <f t="shared" si="29"/>
        <v>0</v>
      </c>
      <c r="F125" s="181">
        <f t="shared" si="29"/>
        <v>0</v>
      </c>
      <c r="G125" s="181">
        <f t="shared" si="29"/>
        <v>6132213.52</v>
      </c>
      <c r="H125" s="181">
        <f t="shared" si="29"/>
        <v>5953828.71</v>
      </c>
      <c r="I125" s="181">
        <f t="shared" si="29"/>
        <v>0</v>
      </c>
      <c r="J125" s="181">
        <f t="shared" si="29"/>
        <v>5953828.71</v>
      </c>
      <c r="K125" s="182">
        <f t="shared" si="29"/>
        <v>178384.8099999996</v>
      </c>
    </row>
    <row r="126" spans="1:11" ht="12.75">
      <c r="A126" s="135" t="s">
        <v>243</v>
      </c>
      <c r="B126" s="96" t="s">
        <v>244</v>
      </c>
      <c r="C126" s="217">
        <v>6132213.52</v>
      </c>
      <c r="D126" s="217">
        <v>0</v>
      </c>
      <c r="E126" s="217">
        <v>0</v>
      </c>
      <c r="F126" s="217">
        <v>0</v>
      </c>
      <c r="G126" s="217">
        <f>C126+D126</f>
        <v>6132213.52</v>
      </c>
      <c r="H126" s="217">
        <v>5953828.71</v>
      </c>
      <c r="I126" s="217">
        <v>0</v>
      </c>
      <c r="J126" s="429">
        <f>H126+I126</f>
        <v>5953828.71</v>
      </c>
      <c r="K126" s="226">
        <f>G126-J126</f>
        <v>178384.8099999996</v>
      </c>
    </row>
    <row r="127" spans="1:11" ht="12.75">
      <c r="A127" s="135" t="s">
        <v>1457</v>
      </c>
      <c r="B127" s="96" t="s">
        <v>1458</v>
      </c>
      <c r="C127" s="217">
        <v>0</v>
      </c>
      <c r="D127" s="217">
        <v>0</v>
      </c>
      <c r="E127" s="217">
        <v>0</v>
      </c>
      <c r="F127" s="217">
        <v>0</v>
      </c>
      <c r="G127" s="217">
        <f>C127+D127</f>
        <v>0</v>
      </c>
      <c r="H127" s="217">
        <v>0</v>
      </c>
      <c r="I127" s="217">
        <v>0</v>
      </c>
      <c r="J127" s="429">
        <f>H127+I127</f>
        <v>0</v>
      </c>
      <c r="K127" s="226">
        <f>G127-J127</f>
        <v>0</v>
      </c>
    </row>
    <row r="128" spans="1:11" ht="12.75">
      <c r="A128" s="135"/>
      <c r="B128" s="147"/>
      <c r="C128" s="217"/>
      <c r="D128" s="217"/>
      <c r="E128" s="217"/>
      <c r="F128" s="217"/>
      <c r="G128" s="217"/>
      <c r="H128" s="217"/>
      <c r="I128" s="217"/>
      <c r="J128" s="217"/>
      <c r="K128" s="226"/>
    </row>
    <row r="129" spans="1:11" ht="12.75">
      <c r="A129" s="148" t="s">
        <v>824</v>
      </c>
      <c r="B129" s="55" t="s">
        <v>719</v>
      </c>
      <c r="C129" s="170">
        <f aca="true" t="shared" si="30" ref="C129:K129">C131</f>
        <v>5350837</v>
      </c>
      <c r="D129" s="170">
        <f t="shared" si="30"/>
        <v>0</v>
      </c>
      <c r="E129" s="170">
        <f t="shared" si="30"/>
        <v>0</v>
      </c>
      <c r="F129" s="170">
        <f t="shared" si="30"/>
        <v>0</v>
      </c>
      <c r="G129" s="170">
        <f t="shared" si="30"/>
        <v>5350837</v>
      </c>
      <c r="H129" s="170">
        <f t="shared" si="30"/>
        <v>1884245</v>
      </c>
      <c r="I129" s="170">
        <f t="shared" si="30"/>
        <v>2310617</v>
      </c>
      <c r="J129" s="170">
        <f t="shared" si="30"/>
        <v>4194862</v>
      </c>
      <c r="K129" s="186">
        <f t="shared" si="30"/>
        <v>1155975</v>
      </c>
    </row>
    <row r="130" spans="1:11" ht="13.5" thickBot="1">
      <c r="A130" s="128"/>
      <c r="B130" s="129" t="s">
        <v>825</v>
      </c>
      <c r="C130" s="166"/>
      <c r="D130" s="166"/>
      <c r="E130" s="166"/>
      <c r="F130" s="166"/>
      <c r="G130" s="166"/>
      <c r="H130" s="166"/>
      <c r="I130" s="166"/>
      <c r="J130" s="166"/>
      <c r="K130" s="173"/>
    </row>
    <row r="131" spans="1:11" ht="12.75">
      <c r="A131" s="135" t="s">
        <v>826</v>
      </c>
      <c r="B131" s="147" t="s">
        <v>827</v>
      </c>
      <c r="C131" s="217">
        <v>5350837</v>
      </c>
      <c r="D131" s="217">
        <v>0</v>
      </c>
      <c r="E131" s="217">
        <v>0</v>
      </c>
      <c r="F131" s="217">
        <v>0</v>
      </c>
      <c r="G131" s="217">
        <f>C131+D131</f>
        <v>5350837</v>
      </c>
      <c r="H131" s="217">
        <v>1884245</v>
      </c>
      <c r="I131" s="217">
        <v>2310617</v>
      </c>
      <c r="J131" s="429">
        <f>H131+I131</f>
        <v>4194862</v>
      </c>
      <c r="K131" s="226">
        <f>G131-J131</f>
        <v>1155975</v>
      </c>
    </row>
    <row r="132" spans="1:11" ht="13.5" thickBot="1">
      <c r="A132" s="9"/>
      <c r="B132" s="5"/>
      <c r="C132" s="76"/>
      <c r="D132" s="76"/>
      <c r="E132" s="76"/>
      <c r="F132" s="76"/>
      <c r="G132" s="76"/>
      <c r="H132" s="76"/>
      <c r="I132" s="76"/>
      <c r="J132" s="76"/>
      <c r="K132" s="174"/>
    </row>
    <row r="133" spans="1:11" ht="13.5" thickBot="1">
      <c r="A133" s="120" t="s">
        <v>828</v>
      </c>
      <c r="B133" s="121" t="s">
        <v>700</v>
      </c>
      <c r="C133" s="195">
        <f>C135+C145+C140</f>
        <v>146409683</v>
      </c>
      <c r="D133" s="195">
        <f aca="true" t="shared" si="31" ref="D133:K133">D135+D145+D140</f>
        <v>15931569.96</v>
      </c>
      <c r="E133" s="195">
        <f t="shared" si="31"/>
        <v>0</v>
      </c>
      <c r="F133" s="195">
        <f t="shared" si="31"/>
        <v>0</v>
      </c>
      <c r="G133" s="195">
        <f t="shared" si="31"/>
        <v>162341252.96</v>
      </c>
      <c r="H133" s="195">
        <f t="shared" si="31"/>
        <v>84821978.96000001</v>
      </c>
      <c r="I133" s="195">
        <f t="shared" si="31"/>
        <v>21831132</v>
      </c>
      <c r="J133" s="195">
        <f t="shared" si="31"/>
        <v>106653110.96000001</v>
      </c>
      <c r="K133" s="196">
        <f t="shared" si="31"/>
        <v>55688142.00000001</v>
      </c>
    </row>
    <row r="134" spans="1:11" ht="13.5" thickBot="1">
      <c r="A134" s="187"/>
      <c r="B134" s="188"/>
      <c r="C134" s="211"/>
      <c r="D134" s="211"/>
      <c r="E134" s="211"/>
      <c r="F134" s="211"/>
      <c r="G134" s="211"/>
      <c r="H134" s="211"/>
      <c r="I134" s="211"/>
      <c r="J134" s="211"/>
      <c r="K134" s="212"/>
    </row>
    <row r="135" spans="1:11" ht="13.5" thickBot="1">
      <c r="A135" s="118" t="s">
        <v>1000</v>
      </c>
      <c r="B135" s="89" t="s">
        <v>63</v>
      </c>
      <c r="C135" s="204">
        <f aca="true" t="shared" si="32" ref="C135:K137">C136</f>
        <v>0</v>
      </c>
      <c r="D135" s="204">
        <f t="shared" si="32"/>
        <v>0</v>
      </c>
      <c r="E135" s="204">
        <f t="shared" si="32"/>
        <v>0</v>
      </c>
      <c r="F135" s="204">
        <f t="shared" si="32"/>
        <v>0</v>
      </c>
      <c r="G135" s="204">
        <f t="shared" si="32"/>
        <v>0</v>
      </c>
      <c r="H135" s="204">
        <f t="shared" si="32"/>
        <v>1080838</v>
      </c>
      <c r="I135" s="204">
        <f t="shared" si="32"/>
        <v>412830</v>
      </c>
      <c r="J135" s="204">
        <f t="shared" si="32"/>
        <v>1493668</v>
      </c>
      <c r="K135" s="205">
        <f t="shared" si="32"/>
        <v>-1493668</v>
      </c>
    </row>
    <row r="136" spans="1:11" ht="13.5" thickBot="1">
      <c r="A136" s="115" t="s">
        <v>64</v>
      </c>
      <c r="B136" s="116" t="s">
        <v>65</v>
      </c>
      <c r="C136" s="213">
        <f t="shared" si="32"/>
        <v>0</v>
      </c>
      <c r="D136" s="213">
        <f t="shared" si="32"/>
        <v>0</v>
      </c>
      <c r="E136" s="213">
        <f t="shared" si="32"/>
        <v>0</v>
      </c>
      <c r="F136" s="213">
        <f t="shared" si="32"/>
        <v>0</v>
      </c>
      <c r="G136" s="213">
        <f t="shared" si="32"/>
        <v>0</v>
      </c>
      <c r="H136" s="213">
        <f t="shared" si="32"/>
        <v>1080838</v>
      </c>
      <c r="I136" s="213">
        <f t="shared" si="32"/>
        <v>412830</v>
      </c>
      <c r="J136" s="213">
        <f t="shared" si="32"/>
        <v>1493668</v>
      </c>
      <c r="K136" s="214">
        <f t="shared" si="32"/>
        <v>-1493668</v>
      </c>
    </row>
    <row r="137" spans="1:11" ht="14.25" thickBot="1" thickTop="1">
      <c r="A137" s="126" t="s">
        <v>66</v>
      </c>
      <c r="B137" s="164" t="s">
        <v>67</v>
      </c>
      <c r="C137" s="169">
        <f t="shared" si="32"/>
        <v>0</v>
      </c>
      <c r="D137" s="169">
        <f t="shared" si="32"/>
        <v>0</v>
      </c>
      <c r="E137" s="169">
        <f t="shared" si="32"/>
        <v>0</v>
      </c>
      <c r="F137" s="169">
        <f t="shared" si="32"/>
        <v>0</v>
      </c>
      <c r="G137" s="169">
        <f t="shared" si="32"/>
        <v>0</v>
      </c>
      <c r="H137" s="169">
        <f t="shared" si="32"/>
        <v>1080838</v>
      </c>
      <c r="I137" s="169">
        <f t="shared" si="32"/>
        <v>412830</v>
      </c>
      <c r="J137" s="169">
        <f t="shared" si="32"/>
        <v>1493668</v>
      </c>
      <c r="K137" s="178">
        <f t="shared" si="32"/>
        <v>-1493668</v>
      </c>
    </row>
    <row r="138" spans="1:11" ht="12.75">
      <c r="A138" s="135" t="s">
        <v>68</v>
      </c>
      <c r="B138" s="156" t="s">
        <v>69</v>
      </c>
      <c r="C138" s="217">
        <v>0</v>
      </c>
      <c r="D138" s="217">
        <v>0</v>
      </c>
      <c r="E138" s="217">
        <v>0</v>
      </c>
      <c r="F138" s="217">
        <v>0</v>
      </c>
      <c r="G138" s="217">
        <f>C138+D138</f>
        <v>0</v>
      </c>
      <c r="H138" s="217">
        <v>1080838</v>
      </c>
      <c r="I138" s="217">
        <v>412830</v>
      </c>
      <c r="J138" s="217">
        <f>H138+I138</f>
        <v>1493668</v>
      </c>
      <c r="K138" s="226">
        <f>G138-J138</f>
        <v>-1493668</v>
      </c>
    </row>
    <row r="139" spans="1:11" ht="13.5" thickBot="1">
      <c r="A139" s="135"/>
      <c r="B139" s="156"/>
      <c r="C139" s="217"/>
      <c r="D139" s="217"/>
      <c r="E139" s="217"/>
      <c r="F139" s="217"/>
      <c r="G139" s="217"/>
      <c r="H139" s="217"/>
      <c r="I139" s="217"/>
      <c r="J139" s="217"/>
      <c r="K139" s="226"/>
    </row>
    <row r="140" spans="1:11" ht="13.5" thickBot="1">
      <c r="A140" s="118" t="s">
        <v>1032</v>
      </c>
      <c r="B140" s="443" t="s">
        <v>1371</v>
      </c>
      <c r="C140" s="204">
        <f aca="true" t="shared" si="33" ref="C140:K140">C141</f>
        <v>0</v>
      </c>
      <c r="D140" s="204">
        <f t="shared" si="33"/>
        <v>0</v>
      </c>
      <c r="E140" s="204">
        <f t="shared" si="33"/>
        <v>0</v>
      </c>
      <c r="F140" s="204">
        <f t="shared" si="33"/>
        <v>0</v>
      </c>
      <c r="G140" s="204">
        <f t="shared" si="33"/>
        <v>0</v>
      </c>
      <c r="H140" s="204">
        <f t="shared" si="33"/>
        <v>0</v>
      </c>
      <c r="I140" s="204">
        <f t="shared" si="33"/>
        <v>0</v>
      </c>
      <c r="J140" s="204">
        <f t="shared" si="33"/>
        <v>0</v>
      </c>
      <c r="K140" s="205">
        <f t="shared" si="33"/>
        <v>0</v>
      </c>
    </row>
    <row r="141" spans="1:11" ht="13.5" thickBot="1">
      <c r="A141" s="3" t="s">
        <v>1391</v>
      </c>
      <c r="B141" s="444" t="s">
        <v>732</v>
      </c>
      <c r="C141" s="181">
        <f>SUM(C142:C143)</f>
        <v>0</v>
      </c>
      <c r="D141" s="181">
        <f aca="true" t="shared" si="34" ref="D141:K141">SUM(D142:D143)</f>
        <v>0</v>
      </c>
      <c r="E141" s="181">
        <f t="shared" si="34"/>
        <v>0</v>
      </c>
      <c r="F141" s="181">
        <f t="shared" si="34"/>
        <v>0</v>
      </c>
      <c r="G141" s="181">
        <f t="shared" si="34"/>
        <v>0</v>
      </c>
      <c r="H141" s="181">
        <f t="shared" si="34"/>
        <v>0</v>
      </c>
      <c r="I141" s="181">
        <f t="shared" si="34"/>
        <v>0</v>
      </c>
      <c r="J141" s="181">
        <f t="shared" si="34"/>
        <v>0</v>
      </c>
      <c r="K141" s="182">
        <f t="shared" si="34"/>
        <v>0</v>
      </c>
    </row>
    <row r="142" spans="1:11" ht="12.75">
      <c r="A142" s="135" t="s">
        <v>1392</v>
      </c>
      <c r="B142" s="156" t="s">
        <v>1372</v>
      </c>
      <c r="C142" s="217">
        <v>0</v>
      </c>
      <c r="D142" s="217">
        <v>0</v>
      </c>
      <c r="E142" s="217">
        <v>0</v>
      </c>
      <c r="F142" s="217">
        <v>0</v>
      </c>
      <c r="G142" s="217">
        <f>C142+D142</f>
        <v>0</v>
      </c>
      <c r="H142" s="217">
        <v>0</v>
      </c>
      <c r="I142" s="217">
        <v>0</v>
      </c>
      <c r="J142" s="217">
        <f>H142+I142</f>
        <v>0</v>
      </c>
      <c r="K142" s="226">
        <f>G142-J142</f>
        <v>0</v>
      </c>
    </row>
    <row r="143" spans="1:11" ht="12.75">
      <c r="A143" s="135" t="s">
        <v>1393</v>
      </c>
      <c r="B143" s="156" t="s">
        <v>1373</v>
      </c>
      <c r="C143" s="217">
        <v>0</v>
      </c>
      <c r="D143" s="217">
        <v>0</v>
      </c>
      <c r="E143" s="217">
        <v>0</v>
      </c>
      <c r="F143" s="217">
        <v>0</v>
      </c>
      <c r="G143" s="217">
        <f>C143+D143</f>
        <v>0</v>
      </c>
      <c r="H143" s="217">
        <v>0</v>
      </c>
      <c r="I143" s="217">
        <v>0</v>
      </c>
      <c r="J143" s="217">
        <f>H143+I143</f>
        <v>0</v>
      </c>
      <c r="K143" s="226">
        <f>G143-J143</f>
        <v>0</v>
      </c>
    </row>
    <row r="144" spans="1:11" ht="13.5" thickBot="1">
      <c r="A144" s="9"/>
      <c r="B144" s="5"/>
      <c r="C144" s="76"/>
      <c r="D144" s="76"/>
      <c r="E144" s="76"/>
      <c r="F144" s="76"/>
      <c r="G144" s="76"/>
      <c r="H144" s="76"/>
      <c r="I144" s="76"/>
      <c r="J144" s="76"/>
      <c r="K144" s="174"/>
    </row>
    <row r="145" spans="1:11" ht="13.5" thickBot="1">
      <c r="A145" s="118" t="s">
        <v>829</v>
      </c>
      <c r="B145" s="119" t="s">
        <v>830</v>
      </c>
      <c r="C145" s="204">
        <f aca="true" t="shared" si="35" ref="C145:K145">C146</f>
        <v>146409683</v>
      </c>
      <c r="D145" s="204">
        <f t="shared" si="35"/>
        <v>15931569.96</v>
      </c>
      <c r="E145" s="204">
        <f t="shared" si="35"/>
        <v>0</v>
      </c>
      <c r="F145" s="204">
        <f t="shared" si="35"/>
        <v>0</v>
      </c>
      <c r="G145" s="204">
        <f t="shared" si="35"/>
        <v>162341252.96</v>
      </c>
      <c r="H145" s="204">
        <f t="shared" si="35"/>
        <v>83741140.96000001</v>
      </c>
      <c r="I145" s="204">
        <f t="shared" si="35"/>
        <v>21418302</v>
      </c>
      <c r="J145" s="204">
        <f t="shared" si="35"/>
        <v>105159442.96000001</v>
      </c>
      <c r="K145" s="205">
        <f t="shared" si="35"/>
        <v>57181810.00000001</v>
      </c>
    </row>
    <row r="146" spans="1:11" ht="12.75">
      <c r="A146" s="112" t="s">
        <v>831</v>
      </c>
      <c r="B146" s="114" t="s">
        <v>830</v>
      </c>
      <c r="C146" s="206">
        <f aca="true" t="shared" si="36" ref="C146:K146">C148+C155+C158</f>
        <v>146409683</v>
      </c>
      <c r="D146" s="206">
        <f t="shared" si="36"/>
        <v>15931569.96</v>
      </c>
      <c r="E146" s="206">
        <f t="shared" si="36"/>
        <v>0</v>
      </c>
      <c r="F146" s="206">
        <f t="shared" si="36"/>
        <v>0</v>
      </c>
      <c r="G146" s="206">
        <f t="shared" si="36"/>
        <v>162341252.96</v>
      </c>
      <c r="H146" s="206">
        <f t="shared" si="36"/>
        <v>83741140.96000001</v>
      </c>
      <c r="I146" s="206">
        <f t="shared" si="36"/>
        <v>21418302</v>
      </c>
      <c r="J146" s="206">
        <f t="shared" si="36"/>
        <v>105159442.96000001</v>
      </c>
      <c r="K146" s="207">
        <f t="shared" si="36"/>
        <v>57181810.00000001</v>
      </c>
    </row>
    <row r="147" spans="1:11" ht="13.5" thickBot="1">
      <c r="A147" s="106"/>
      <c r="B147" s="109" t="s">
        <v>823</v>
      </c>
      <c r="C147" s="110"/>
      <c r="D147" s="110"/>
      <c r="E147" s="110"/>
      <c r="F147" s="110"/>
      <c r="G147" s="110"/>
      <c r="H147" s="110"/>
      <c r="I147" s="110"/>
      <c r="J147" s="110"/>
      <c r="K147" s="111"/>
    </row>
    <row r="148" spans="1:11" ht="13.5" thickTop="1">
      <c r="A148" s="148" t="s">
        <v>832</v>
      </c>
      <c r="B148" s="141" t="s">
        <v>830</v>
      </c>
      <c r="C148" s="170">
        <f>C150+C151+C152</f>
        <v>54705233</v>
      </c>
      <c r="D148" s="170">
        <f aca="true" t="shared" si="37" ref="D148:K148">D150+D151+D152</f>
        <v>0</v>
      </c>
      <c r="E148" s="170">
        <f t="shared" si="37"/>
        <v>0</v>
      </c>
      <c r="F148" s="170">
        <f t="shared" si="37"/>
        <v>0</v>
      </c>
      <c r="G148" s="170">
        <f t="shared" si="37"/>
        <v>54705233</v>
      </c>
      <c r="H148" s="170">
        <f t="shared" si="37"/>
        <v>38923896</v>
      </c>
      <c r="I148" s="170">
        <f t="shared" si="37"/>
        <v>21418302</v>
      </c>
      <c r="J148" s="170">
        <f t="shared" si="37"/>
        <v>60342198</v>
      </c>
      <c r="K148" s="186">
        <f t="shared" si="37"/>
        <v>-5636965</v>
      </c>
    </row>
    <row r="149" spans="1:11" ht="13.5" thickBot="1">
      <c r="A149" s="128"/>
      <c r="B149" s="129" t="s">
        <v>833</v>
      </c>
      <c r="C149" s="166"/>
      <c r="D149" s="166"/>
      <c r="E149" s="166"/>
      <c r="F149" s="166"/>
      <c r="G149" s="166"/>
      <c r="H149" s="166"/>
      <c r="I149" s="166"/>
      <c r="J149" s="166"/>
      <c r="K149" s="173"/>
    </row>
    <row r="150" spans="1:11" ht="12.75">
      <c r="A150" s="135" t="s">
        <v>834</v>
      </c>
      <c r="B150" s="147" t="s">
        <v>835</v>
      </c>
      <c r="C150" s="217">
        <v>54705233</v>
      </c>
      <c r="D150" s="217">
        <v>0</v>
      </c>
      <c r="E150" s="217">
        <v>0</v>
      </c>
      <c r="F150" s="217">
        <v>0</v>
      </c>
      <c r="G150" s="217">
        <f>C150+D150</f>
        <v>54705233</v>
      </c>
      <c r="H150" s="217">
        <v>38923896</v>
      </c>
      <c r="I150" s="217">
        <v>15525824</v>
      </c>
      <c r="J150" s="429">
        <f>H150+I150</f>
        <v>54449720</v>
      </c>
      <c r="K150" s="226">
        <f>G150-J150</f>
        <v>255513</v>
      </c>
    </row>
    <row r="151" spans="1:11" ht="12.75">
      <c r="A151" s="135" t="s">
        <v>1410</v>
      </c>
      <c r="B151" s="147" t="s">
        <v>1923</v>
      </c>
      <c r="C151" s="217">
        <v>0</v>
      </c>
      <c r="D151" s="217">
        <v>0</v>
      </c>
      <c r="E151" s="217">
        <v>0</v>
      </c>
      <c r="F151" s="217">
        <v>0</v>
      </c>
      <c r="G151" s="217">
        <f>C151+D151</f>
        <v>0</v>
      </c>
      <c r="H151" s="217">
        <v>0</v>
      </c>
      <c r="I151" s="217">
        <v>5892478</v>
      </c>
      <c r="J151" s="429">
        <f>H151+I151</f>
        <v>5892478</v>
      </c>
      <c r="K151" s="226">
        <f>G151-J151</f>
        <v>-5892478</v>
      </c>
    </row>
    <row r="152" spans="1:11" ht="12.75">
      <c r="A152" s="135" t="s">
        <v>1445</v>
      </c>
      <c r="B152" s="147" t="s">
        <v>1446</v>
      </c>
      <c r="C152" s="217">
        <v>0</v>
      </c>
      <c r="D152" s="217">
        <v>0</v>
      </c>
      <c r="E152" s="217">
        <v>0</v>
      </c>
      <c r="F152" s="217">
        <v>0</v>
      </c>
      <c r="G152" s="217">
        <f>C152+D152</f>
        <v>0</v>
      </c>
      <c r="H152" s="217">
        <v>0</v>
      </c>
      <c r="I152" s="217">
        <v>0</v>
      </c>
      <c r="J152" s="429">
        <f>H152+I152</f>
        <v>0</v>
      </c>
      <c r="K152" s="226">
        <f>G152-J152</f>
        <v>0</v>
      </c>
    </row>
    <row r="153" spans="1:11" ht="12.75">
      <c r="A153" s="122" t="s">
        <v>684</v>
      </c>
      <c r="B153" s="100" t="s">
        <v>684</v>
      </c>
      <c r="C153" s="123" t="s">
        <v>684</v>
      </c>
      <c r="D153" s="123" t="s">
        <v>684</v>
      </c>
      <c r="E153" s="123" t="s">
        <v>684</v>
      </c>
      <c r="F153" s="123" t="s">
        <v>684</v>
      </c>
      <c r="G153" s="123" t="s">
        <v>684</v>
      </c>
      <c r="H153" s="123" t="s">
        <v>684</v>
      </c>
      <c r="I153" s="123" t="s">
        <v>684</v>
      </c>
      <c r="J153" s="123" t="s">
        <v>684</v>
      </c>
      <c r="K153" s="199" t="s">
        <v>684</v>
      </c>
    </row>
    <row r="154" spans="1:11" ht="12.75">
      <c r="A154" s="148" t="s">
        <v>1202</v>
      </c>
      <c r="B154" s="141" t="s">
        <v>830</v>
      </c>
      <c r="C154" s="170" t="s">
        <v>684</v>
      </c>
      <c r="D154" s="170" t="s">
        <v>684</v>
      </c>
      <c r="E154" s="170" t="s">
        <v>684</v>
      </c>
      <c r="F154" s="170" t="s">
        <v>684</v>
      </c>
      <c r="G154" s="170" t="s">
        <v>684</v>
      </c>
      <c r="H154" s="170" t="s">
        <v>684</v>
      </c>
      <c r="I154" s="170" t="s">
        <v>684</v>
      </c>
      <c r="J154" s="170" t="s">
        <v>684</v>
      </c>
      <c r="K154" s="186" t="s">
        <v>684</v>
      </c>
    </row>
    <row r="155" spans="1:11" ht="13.5" thickBot="1">
      <c r="A155" s="128" t="s">
        <v>684</v>
      </c>
      <c r="B155" s="131" t="s">
        <v>1203</v>
      </c>
      <c r="C155" s="166">
        <f>C156</f>
        <v>90000000</v>
      </c>
      <c r="D155" s="166">
        <f aca="true" t="shared" si="38" ref="D155:K155">D156</f>
        <v>15931569.96</v>
      </c>
      <c r="E155" s="166">
        <f t="shared" si="38"/>
        <v>0</v>
      </c>
      <c r="F155" s="166">
        <f t="shared" si="38"/>
        <v>0</v>
      </c>
      <c r="G155" s="166">
        <f t="shared" si="38"/>
        <v>105931569.96000001</v>
      </c>
      <c r="H155" s="166">
        <f t="shared" si="38"/>
        <v>42839534.96</v>
      </c>
      <c r="I155" s="166">
        <f t="shared" si="38"/>
        <v>0</v>
      </c>
      <c r="J155" s="166">
        <f t="shared" si="38"/>
        <v>42839534.96</v>
      </c>
      <c r="K155" s="173">
        <f t="shared" si="38"/>
        <v>63092035.00000001</v>
      </c>
    </row>
    <row r="156" spans="1:11" ht="12.75">
      <c r="A156" s="135" t="s">
        <v>1420</v>
      </c>
      <c r="B156" s="147" t="s">
        <v>1421</v>
      </c>
      <c r="C156" s="217">
        <v>90000000</v>
      </c>
      <c r="D156" s="217">
        <v>15931569.96</v>
      </c>
      <c r="E156" s="217">
        <v>0</v>
      </c>
      <c r="F156" s="217">
        <v>0</v>
      </c>
      <c r="G156" s="217">
        <f>C156+D156</f>
        <v>105931569.96000001</v>
      </c>
      <c r="H156" s="217">
        <v>42839534.96</v>
      </c>
      <c r="I156" s="217">
        <v>0</v>
      </c>
      <c r="J156" s="217">
        <f>H156+I156</f>
        <v>42839534.96</v>
      </c>
      <c r="K156" s="226">
        <f>G156-J156</f>
        <v>63092035.00000001</v>
      </c>
    </row>
    <row r="157" spans="1:11" ht="12.75">
      <c r="A157" s="122"/>
      <c r="B157" s="100"/>
      <c r="C157" s="123"/>
      <c r="D157" s="123"/>
      <c r="E157" s="123"/>
      <c r="F157" s="123"/>
      <c r="G157" s="123"/>
      <c r="H157" s="123"/>
      <c r="I157" s="123"/>
      <c r="J157" s="123"/>
      <c r="K157" s="199"/>
    </row>
    <row r="158" spans="1:11" ht="12.75">
      <c r="A158" s="148" t="s">
        <v>836</v>
      </c>
      <c r="B158" s="55" t="s">
        <v>837</v>
      </c>
      <c r="C158" s="170">
        <f aca="true" t="shared" si="39" ref="C158:K158">C160</f>
        <v>1704450</v>
      </c>
      <c r="D158" s="170">
        <f t="shared" si="39"/>
        <v>0</v>
      </c>
      <c r="E158" s="170">
        <f t="shared" si="39"/>
        <v>0</v>
      </c>
      <c r="F158" s="170">
        <f t="shared" si="39"/>
        <v>0</v>
      </c>
      <c r="G158" s="170">
        <f t="shared" si="39"/>
        <v>1704450</v>
      </c>
      <c r="H158" s="170">
        <f t="shared" si="39"/>
        <v>1977710</v>
      </c>
      <c r="I158" s="170">
        <f t="shared" si="39"/>
        <v>0</v>
      </c>
      <c r="J158" s="170">
        <f t="shared" si="39"/>
        <v>1977710</v>
      </c>
      <c r="K158" s="186">
        <f t="shared" si="39"/>
        <v>-273260</v>
      </c>
    </row>
    <row r="159" spans="1:11" ht="13.5" thickBot="1">
      <c r="A159" s="128"/>
      <c r="B159" s="138" t="s">
        <v>838</v>
      </c>
      <c r="C159" s="166"/>
      <c r="D159" s="166"/>
      <c r="E159" s="166"/>
      <c r="F159" s="166"/>
      <c r="G159" s="166"/>
      <c r="H159" s="166"/>
      <c r="I159" s="166"/>
      <c r="J159" s="166"/>
      <c r="K159" s="173"/>
    </row>
    <row r="160" spans="1:11" ht="12.75">
      <c r="A160" s="135" t="s">
        <v>839</v>
      </c>
      <c r="B160" s="156" t="s">
        <v>694</v>
      </c>
      <c r="C160" s="217">
        <v>1704450</v>
      </c>
      <c r="D160" s="217">
        <v>0</v>
      </c>
      <c r="E160" s="217">
        <v>0</v>
      </c>
      <c r="F160" s="217">
        <v>0</v>
      </c>
      <c r="G160" s="217">
        <f>C160+D160</f>
        <v>1704450</v>
      </c>
      <c r="H160" s="217">
        <v>1977710</v>
      </c>
      <c r="I160" s="217">
        <v>0</v>
      </c>
      <c r="J160" s="429">
        <f>H160+I160</f>
        <v>1977710</v>
      </c>
      <c r="K160" s="226">
        <f>G160-J160</f>
        <v>-273260</v>
      </c>
    </row>
    <row r="161" spans="1:11" ht="13.5" thickBot="1">
      <c r="A161" s="193"/>
      <c r="B161" s="342"/>
      <c r="C161" s="238"/>
      <c r="D161" s="238"/>
      <c r="E161" s="238"/>
      <c r="F161" s="238"/>
      <c r="G161" s="238"/>
      <c r="H161" s="238"/>
      <c r="I161" s="238"/>
      <c r="J161" s="238"/>
      <c r="K161" s="239"/>
    </row>
    <row r="162" spans="1:11" ht="12.75">
      <c r="A162" s="340"/>
      <c r="B162" s="101"/>
      <c r="C162" s="123"/>
      <c r="D162" s="123"/>
      <c r="E162" s="123"/>
      <c r="F162" s="123"/>
      <c r="G162" s="123"/>
      <c r="H162" s="123"/>
      <c r="I162" s="123"/>
      <c r="J162" s="123"/>
      <c r="K162" s="123"/>
    </row>
    <row r="163" spans="1:11" ht="12.75">
      <c r="A163" s="340"/>
      <c r="B163" s="101"/>
      <c r="C163" s="123"/>
      <c r="D163" s="123"/>
      <c r="E163" s="123"/>
      <c r="F163" s="123"/>
      <c r="G163" s="123"/>
      <c r="H163" s="123"/>
      <c r="I163" s="123"/>
      <c r="J163" s="123"/>
      <c r="K163" s="123"/>
    </row>
    <row r="164" spans="1:11" ht="12.75">
      <c r="A164" s="340"/>
      <c r="B164" s="101"/>
      <c r="C164" s="123"/>
      <c r="D164" s="123"/>
      <c r="E164" s="123"/>
      <c r="F164" s="123"/>
      <c r="G164" s="123"/>
      <c r="H164" s="123"/>
      <c r="I164" s="123"/>
      <c r="J164" s="123"/>
      <c r="K164" s="123"/>
    </row>
    <row r="165" spans="1:11" ht="12.75">
      <c r="A165" s="340"/>
      <c r="B165" s="101"/>
      <c r="C165" s="123"/>
      <c r="D165" s="123"/>
      <c r="E165" s="123"/>
      <c r="F165" s="123"/>
      <c r="G165" s="123"/>
      <c r="H165" s="123"/>
      <c r="I165" s="123"/>
      <c r="J165" s="123"/>
      <c r="K165" s="123"/>
    </row>
    <row r="166" spans="1:11" ht="12.75">
      <c r="A166" s="340"/>
      <c r="B166" s="101"/>
      <c r="C166" s="123"/>
      <c r="D166" s="123"/>
      <c r="E166" s="123"/>
      <c r="F166" s="123"/>
      <c r="G166" s="123"/>
      <c r="H166" s="123"/>
      <c r="I166" s="123"/>
      <c r="J166" s="123"/>
      <c r="K166" s="123"/>
    </row>
    <row r="167" spans="1:11" ht="12.75">
      <c r="A167" s="340"/>
      <c r="B167" s="101"/>
      <c r="C167" s="123"/>
      <c r="D167" s="123"/>
      <c r="E167" s="123"/>
      <c r="F167" s="123"/>
      <c r="G167" s="123"/>
      <c r="H167" s="123"/>
      <c r="I167" s="123"/>
      <c r="J167" s="123"/>
      <c r="K167" s="123"/>
    </row>
    <row r="168" spans="1:11" ht="12.75">
      <c r="A168" s="340"/>
      <c r="B168" s="101"/>
      <c r="C168" s="123"/>
      <c r="D168" s="123"/>
      <c r="E168" s="123"/>
      <c r="F168" s="123"/>
      <c r="G168" s="123"/>
      <c r="H168" s="123"/>
      <c r="I168" s="123"/>
      <c r="J168" s="123"/>
      <c r="K168" s="123"/>
    </row>
    <row r="169" spans="1:11" ht="12.75">
      <c r="A169" s="340"/>
      <c r="B169" s="101"/>
      <c r="C169" s="123"/>
      <c r="D169" s="123"/>
      <c r="E169" s="123"/>
      <c r="F169" s="123"/>
      <c r="G169" s="123"/>
      <c r="H169" s="123"/>
      <c r="I169" s="123"/>
      <c r="J169" s="123"/>
      <c r="K169" s="123"/>
    </row>
    <row r="170" spans="1:11" ht="12.75">
      <c r="A170" s="340"/>
      <c r="B170" s="101"/>
      <c r="C170" s="123"/>
      <c r="D170" s="123"/>
      <c r="E170" s="123"/>
      <c r="F170" s="123"/>
      <c r="G170" s="123"/>
      <c r="H170" s="123"/>
      <c r="I170" s="123"/>
      <c r="J170" s="123"/>
      <c r="K170" s="123"/>
    </row>
    <row r="171" spans="1:11" ht="12.75">
      <c r="A171" s="340"/>
      <c r="B171" s="101"/>
      <c r="C171" s="123"/>
      <c r="D171" s="123"/>
      <c r="E171" s="123"/>
      <c r="F171" s="123"/>
      <c r="G171" s="123"/>
      <c r="H171" s="123"/>
      <c r="I171" s="123"/>
      <c r="J171" s="123"/>
      <c r="K171" s="123"/>
    </row>
    <row r="172" spans="1:11" ht="12.75">
      <c r="A172" s="32" t="s">
        <v>698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 t="s">
        <v>741</v>
      </c>
    </row>
    <row r="173" spans="1:11" ht="12.75">
      <c r="A173" s="81" t="str">
        <f>A2</f>
        <v>INFORME TRIMESTRAL DE INGRESOS (4 TRIMESTRE DEL 2015)</v>
      </c>
      <c r="B173" s="81"/>
      <c r="C173" s="81"/>
      <c r="D173" s="81"/>
      <c r="E173" s="32"/>
      <c r="F173" s="32"/>
      <c r="G173" s="32"/>
      <c r="H173" s="32"/>
      <c r="I173" s="32"/>
      <c r="J173" s="32"/>
      <c r="K173" s="32"/>
    </row>
    <row r="174" spans="1:11" ht="13.5" thickBo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</row>
    <row r="175" spans="1:11" ht="12.75">
      <c r="A175" s="44"/>
      <c r="B175" s="45"/>
      <c r="C175" s="45" t="s">
        <v>673</v>
      </c>
      <c r="D175" s="45"/>
      <c r="E175" s="45"/>
      <c r="F175" s="45" t="s">
        <v>696</v>
      </c>
      <c r="G175" s="45" t="s">
        <v>677</v>
      </c>
      <c r="H175" s="45" t="s">
        <v>678</v>
      </c>
      <c r="I175" s="45" t="s">
        <v>678</v>
      </c>
      <c r="J175" s="45" t="s">
        <v>677</v>
      </c>
      <c r="K175" s="46"/>
    </row>
    <row r="176" spans="1:11" ht="13.5" thickBot="1">
      <c r="A176" s="47" t="s">
        <v>671</v>
      </c>
      <c r="B176" s="48" t="s">
        <v>672</v>
      </c>
      <c r="C176" s="48" t="s">
        <v>674</v>
      </c>
      <c r="D176" s="48" t="s">
        <v>675</v>
      </c>
      <c r="E176" s="48" t="s">
        <v>676</v>
      </c>
      <c r="F176" s="48" t="s">
        <v>697</v>
      </c>
      <c r="G176" s="48" t="s">
        <v>673</v>
      </c>
      <c r="H176" s="48" t="s">
        <v>679</v>
      </c>
      <c r="I176" s="48" t="s">
        <v>680</v>
      </c>
      <c r="J176" s="48" t="s">
        <v>678</v>
      </c>
      <c r="K176" s="49" t="s">
        <v>681</v>
      </c>
    </row>
    <row r="177" spans="1:11" ht="13.5" thickBot="1">
      <c r="A177" s="120" t="s">
        <v>482</v>
      </c>
      <c r="B177" s="121" t="s">
        <v>511</v>
      </c>
      <c r="C177" s="195">
        <f>C183+C178</f>
        <v>7000000</v>
      </c>
      <c r="D177" s="195">
        <f>D183+D178</f>
        <v>647644927.3900001</v>
      </c>
      <c r="E177" s="195">
        <f aca="true" t="shared" si="40" ref="E177:K177">E183+E178</f>
        <v>0</v>
      </c>
      <c r="F177" s="195">
        <f t="shared" si="40"/>
        <v>0</v>
      </c>
      <c r="G177" s="195">
        <f t="shared" si="40"/>
        <v>654644927.3900001</v>
      </c>
      <c r="H177" s="195">
        <f t="shared" si="40"/>
        <v>559170063.34</v>
      </c>
      <c r="I177" s="195">
        <f t="shared" si="40"/>
        <v>88474864.05</v>
      </c>
      <c r="J177" s="195">
        <f t="shared" si="40"/>
        <v>647644927.3900001</v>
      </c>
      <c r="K177" s="196">
        <f t="shared" si="40"/>
        <v>7000000</v>
      </c>
    </row>
    <row r="178" spans="1:11" ht="13.5" thickBot="1">
      <c r="A178" s="445" t="s">
        <v>1394</v>
      </c>
      <c r="B178" s="446" t="s">
        <v>1395</v>
      </c>
      <c r="C178" s="447">
        <f>C179</f>
        <v>7000000</v>
      </c>
      <c r="D178" s="447">
        <f aca="true" t="shared" si="41" ref="D178:K178">D179</f>
        <v>0</v>
      </c>
      <c r="E178" s="447">
        <f t="shared" si="41"/>
        <v>0</v>
      </c>
      <c r="F178" s="447">
        <f t="shared" si="41"/>
        <v>0</v>
      </c>
      <c r="G178" s="447">
        <f t="shared" si="41"/>
        <v>7000000</v>
      </c>
      <c r="H178" s="447">
        <f t="shared" si="41"/>
        <v>0</v>
      </c>
      <c r="I178" s="447">
        <f t="shared" si="41"/>
        <v>0</v>
      </c>
      <c r="J178" s="447">
        <f t="shared" si="41"/>
        <v>0</v>
      </c>
      <c r="K178" s="451">
        <f t="shared" si="41"/>
        <v>7000000</v>
      </c>
    </row>
    <row r="179" spans="1:11" ht="13.5" thickBot="1">
      <c r="A179" s="448" t="s">
        <v>1396</v>
      </c>
      <c r="B179" s="449" t="s">
        <v>1397</v>
      </c>
      <c r="C179" s="450">
        <f>C180</f>
        <v>7000000</v>
      </c>
      <c r="D179" s="450">
        <f aca="true" t="shared" si="42" ref="D179:K179">D180</f>
        <v>0</v>
      </c>
      <c r="E179" s="450">
        <f t="shared" si="42"/>
        <v>0</v>
      </c>
      <c r="F179" s="450">
        <f t="shared" si="42"/>
        <v>0</v>
      </c>
      <c r="G179" s="450">
        <f t="shared" si="42"/>
        <v>7000000</v>
      </c>
      <c r="H179" s="450">
        <f t="shared" si="42"/>
        <v>0</v>
      </c>
      <c r="I179" s="450">
        <f t="shared" si="42"/>
        <v>0</v>
      </c>
      <c r="J179" s="450">
        <f t="shared" si="42"/>
        <v>0</v>
      </c>
      <c r="K179" s="452">
        <f t="shared" si="42"/>
        <v>7000000</v>
      </c>
    </row>
    <row r="180" spans="1:11" ht="13.5" thickBot="1">
      <c r="A180" s="3" t="s">
        <v>1398</v>
      </c>
      <c r="B180" s="444" t="s">
        <v>1399</v>
      </c>
      <c r="C180" s="181">
        <f>C181</f>
        <v>7000000</v>
      </c>
      <c r="D180" s="181">
        <f aca="true" t="shared" si="43" ref="D180:K180">D181</f>
        <v>0</v>
      </c>
      <c r="E180" s="181">
        <f t="shared" si="43"/>
        <v>0</v>
      </c>
      <c r="F180" s="181">
        <f t="shared" si="43"/>
        <v>0</v>
      </c>
      <c r="G180" s="181">
        <f t="shared" si="43"/>
        <v>7000000</v>
      </c>
      <c r="H180" s="181">
        <f t="shared" si="43"/>
        <v>0</v>
      </c>
      <c r="I180" s="181">
        <f t="shared" si="43"/>
        <v>0</v>
      </c>
      <c r="J180" s="181">
        <f t="shared" si="43"/>
        <v>0</v>
      </c>
      <c r="K180" s="182">
        <f t="shared" si="43"/>
        <v>7000000</v>
      </c>
    </row>
    <row r="181" spans="1:11" ht="13.5" thickBot="1">
      <c r="A181" s="234" t="s">
        <v>1400</v>
      </c>
      <c r="B181" s="349" t="s">
        <v>1401</v>
      </c>
      <c r="C181" s="235">
        <v>7000000</v>
      </c>
      <c r="D181" s="235">
        <v>0</v>
      </c>
      <c r="E181" s="235">
        <v>0</v>
      </c>
      <c r="F181" s="235">
        <v>0</v>
      </c>
      <c r="G181" s="217">
        <f>C181+D181</f>
        <v>7000000</v>
      </c>
      <c r="H181" s="235">
        <v>0</v>
      </c>
      <c r="I181" s="235">
        <v>0</v>
      </c>
      <c r="J181" s="429">
        <f>H181+I181</f>
        <v>0</v>
      </c>
      <c r="K181" s="226">
        <f>G181-J181</f>
        <v>7000000</v>
      </c>
    </row>
    <row r="182" spans="1:11" ht="13.5" thickBot="1">
      <c r="A182" s="120"/>
      <c r="B182" s="121"/>
      <c r="C182" s="195"/>
      <c r="D182" s="195"/>
      <c r="E182" s="195"/>
      <c r="F182" s="195"/>
      <c r="G182" s="195"/>
      <c r="H182" s="195"/>
      <c r="I182" s="195"/>
      <c r="J182" s="195"/>
      <c r="K182" s="196"/>
    </row>
    <row r="183" spans="1:11" ht="13.5" thickBot="1">
      <c r="A183" s="118" t="s">
        <v>483</v>
      </c>
      <c r="B183" s="89" t="s">
        <v>484</v>
      </c>
      <c r="C183" s="204">
        <f>C184+C185</f>
        <v>0</v>
      </c>
      <c r="D183" s="204">
        <f aca="true" t="shared" si="44" ref="D183:K183">D184+D185</f>
        <v>647644927.3900001</v>
      </c>
      <c r="E183" s="204">
        <f t="shared" si="44"/>
        <v>0</v>
      </c>
      <c r="F183" s="204">
        <f t="shared" si="44"/>
        <v>0</v>
      </c>
      <c r="G183" s="204">
        <f t="shared" si="44"/>
        <v>647644927.3900001</v>
      </c>
      <c r="H183" s="204">
        <f t="shared" si="44"/>
        <v>559170063.34</v>
      </c>
      <c r="I183" s="204">
        <f t="shared" si="44"/>
        <v>88474864.05</v>
      </c>
      <c r="J183" s="204">
        <f t="shared" si="44"/>
        <v>647644927.3900001</v>
      </c>
      <c r="K183" s="205">
        <f t="shared" si="44"/>
        <v>0</v>
      </c>
    </row>
    <row r="184" spans="1:11" ht="13.5" thickBot="1">
      <c r="A184" s="115" t="s">
        <v>485</v>
      </c>
      <c r="B184" s="116" t="s">
        <v>490</v>
      </c>
      <c r="C184" s="213">
        <v>0</v>
      </c>
      <c r="D184" s="213">
        <v>307391359.93</v>
      </c>
      <c r="E184" s="213">
        <v>0</v>
      </c>
      <c r="F184" s="213">
        <v>0</v>
      </c>
      <c r="G184" s="110">
        <f>C184+D184</f>
        <v>307391359.93</v>
      </c>
      <c r="H184" s="213">
        <v>218916495.88</v>
      </c>
      <c r="I184" s="213">
        <v>88474864.05</v>
      </c>
      <c r="J184" s="431">
        <f>H184+I184</f>
        <v>307391359.93</v>
      </c>
      <c r="K184" s="214">
        <f>G184-J184</f>
        <v>0</v>
      </c>
    </row>
    <row r="185" spans="1:11" ht="14.25" thickBot="1" thickTop="1">
      <c r="A185" s="336" t="s">
        <v>486</v>
      </c>
      <c r="B185" s="337" t="s">
        <v>489</v>
      </c>
      <c r="C185" s="338">
        <f aca="true" t="shared" si="45" ref="C185:K185">SUM(C186:C206)</f>
        <v>0</v>
      </c>
      <c r="D185" s="338">
        <f t="shared" si="45"/>
        <v>340253567.46000004</v>
      </c>
      <c r="E185" s="338">
        <f t="shared" si="45"/>
        <v>0</v>
      </c>
      <c r="F185" s="338">
        <f t="shared" si="45"/>
        <v>0</v>
      </c>
      <c r="G185" s="338">
        <f t="shared" si="45"/>
        <v>340253567.46000004</v>
      </c>
      <c r="H185" s="338">
        <f>SUM(H186:H206)</f>
        <v>340253567.46000004</v>
      </c>
      <c r="I185" s="338">
        <f t="shared" si="45"/>
        <v>0</v>
      </c>
      <c r="J185" s="338">
        <f t="shared" si="45"/>
        <v>340253567.46000004</v>
      </c>
      <c r="K185" s="339">
        <f t="shared" si="45"/>
        <v>0</v>
      </c>
    </row>
    <row r="186" spans="1:11" ht="13.5" thickTop="1">
      <c r="A186" s="135" t="s">
        <v>487</v>
      </c>
      <c r="B186" s="156" t="s">
        <v>488</v>
      </c>
      <c r="C186" s="217">
        <v>0</v>
      </c>
      <c r="D186" s="217">
        <v>2391811.06</v>
      </c>
      <c r="E186" s="217">
        <v>0</v>
      </c>
      <c r="F186" s="217">
        <v>0</v>
      </c>
      <c r="G186" s="217">
        <f aca="true" t="shared" si="46" ref="G186:G191">C186+D186</f>
        <v>2391811.06</v>
      </c>
      <c r="H186" s="217">
        <v>2391811.06</v>
      </c>
      <c r="I186" s="217">
        <v>0</v>
      </c>
      <c r="J186" s="429">
        <f>H186+I186</f>
        <v>2391811.06</v>
      </c>
      <c r="K186" s="226">
        <f>G186-J186</f>
        <v>0</v>
      </c>
    </row>
    <row r="187" spans="1:11" ht="12.75">
      <c r="A187" s="135" t="s">
        <v>1274</v>
      </c>
      <c r="B187" s="156" t="s">
        <v>1519</v>
      </c>
      <c r="C187" s="217">
        <v>0</v>
      </c>
      <c r="D187" s="217">
        <v>1766608.58</v>
      </c>
      <c r="E187" s="217">
        <v>0</v>
      </c>
      <c r="F187" s="217">
        <v>0</v>
      </c>
      <c r="G187" s="217">
        <f t="shared" si="46"/>
        <v>1766608.58</v>
      </c>
      <c r="H187" s="217">
        <v>1766608.58</v>
      </c>
      <c r="I187" s="217">
        <v>0</v>
      </c>
      <c r="J187" s="429">
        <f>H187+I187</f>
        <v>1766608.58</v>
      </c>
      <c r="K187" s="226">
        <f>G187-J187</f>
        <v>0</v>
      </c>
    </row>
    <row r="188" spans="1:11" ht="12.75">
      <c r="A188" s="135" t="s">
        <v>491</v>
      </c>
      <c r="B188" s="156" t="s">
        <v>492</v>
      </c>
      <c r="C188" s="217">
        <v>0</v>
      </c>
      <c r="D188" s="217">
        <v>7972703.53</v>
      </c>
      <c r="E188" s="217">
        <v>0</v>
      </c>
      <c r="F188" s="217">
        <v>0</v>
      </c>
      <c r="G188" s="217">
        <f t="shared" si="46"/>
        <v>7972703.53</v>
      </c>
      <c r="H188" s="217">
        <v>7972703.53</v>
      </c>
      <c r="I188" s="217">
        <v>0</v>
      </c>
      <c r="J188" s="429">
        <f>H188+I188</f>
        <v>7972703.53</v>
      </c>
      <c r="K188" s="226">
        <f>G188-J188</f>
        <v>0</v>
      </c>
    </row>
    <row r="189" spans="1:11" ht="12.75">
      <c r="A189" s="135" t="s">
        <v>493</v>
      </c>
      <c r="B189" s="156" t="s">
        <v>494</v>
      </c>
      <c r="C189" s="217">
        <v>0</v>
      </c>
      <c r="D189" s="217">
        <v>797270.35</v>
      </c>
      <c r="E189" s="217">
        <v>0</v>
      </c>
      <c r="F189" s="217">
        <v>0</v>
      </c>
      <c r="G189" s="217">
        <f t="shared" si="46"/>
        <v>797270.35</v>
      </c>
      <c r="H189" s="217">
        <v>797270.35</v>
      </c>
      <c r="I189" s="217">
        <v>0</v>
      </c>
      <c r="J189" s="429">
        <f aca="true" t="shared" si="47" ref="J189:J206">H189+I189</f>
        <v>797270.35</v>
      </c>
      <c r="K189" s="226">
        <f aca="true" t="shared" si="48" ref="K189:K206">G189-J189</f>
        <v>0</v>
      </c>
    </row>
    <row r="190" spans="1:11" ht="12.75">
      <c r="A190" s="135" t="s">
        <v>495</v>
      </c>
      <c r="B190" s="156" t="s">
        <v>496</v>
      </c>
      <c r="C190" s="217">
        <v>0</v>
      </c>
      <c r="D190" s="217">
        <v>85871646.54</v>
      </c>
      <c r="E190" s="217">
        <v>0</v>
      </c>
      <c r="F190" s="217">
        <v>0</v>
      </c>
      <c r="G190" s="217">
        <f t="shared" si="46"/>
        <v>85871646.54</v>
      </c>
      <c r="H190" s="217">
        <v>85871646.54</v>
      </c>
      <c r="I190" s="217">
        <v>0</v>
      </c>
      <c r="J190" s="429">
        <f t="shared" si="47"/>
        <v>85871646.54</v>
      </c>
      <c r="K190" s="226">
        <f t="shared" si="48"/>
        <v>0</v>
      </c>
    </row>
    <row r="191" spans="1:11" ht="12.75">
      <c r="A191" s="135" t="s">
        <v>497</v>
      </c>
      <c r="B191" s="156" t="s">
        <v>1520</v>
      </c>
      <c r="C191" s="217">
        <v>0</v>
      </c>
      <c r="D191" s="217">
        <v>1766608.58</v>
      </c>
      <c r="E191" s="217">
        <v>0</v>
      </c>
      <c r="F191" s="217">
        <v>0</v>
      </c>
      <c r="G191" s="217">
        <f t="shared" si="46"/>
        <v>1766608.58</v>
      </c>
      <c r="H191" s="217">
        <v>1766608.58</v>
      </c>
      <c r="I191" s="217">
        <v>0</v>
      </c>
      <c r="J191" s="429">
        <f t="shared" si="47"/>
        <v>1766608.58</v>
      </c>
      <c r="K191" s="226">
        <f t="shared" si="48"/>
        <v>0</v>
      </c>
    </row>
    <row r="192" spans="1:11" ht="12.75">
      <c r="A192" s="135" t="s">
        <v>498</v>
      </c>
      <c r="B192" s="156" t="s">
        <v>1736</v>
      </c>
      <c r="C192" s="217">
        <v>0</v>
      </c>
      <c r="D192" s="217">
        <v>1770323.81</v>
      </c>
      <c r="E192" s="217">
        <v>0</v>
      </c>
      <c r="F192" s="217">
        <v>0</v>
      </c>
      <c r="G192" s="217">
        <f aca="true" t="shared" si="49" ref="G192:G206">C192+D192</f>
        <v>1770323.81</v>
      </c>
      <c r="H192" s="217">
        <v>1770323.81</v>
      </c>
      <c r="I192" s="217">
        <v>0</v>
      </c>
      <c r="J192" s="429">
        <f t="shared" si="47"/>
        <v>1770323.81</v>
      </c>
      <c r="K192" s="226">
        <f t="shared" si="48"/>
        <v>0</v>
      </c>
    </row>
    <row r="193" spans="1:11" ht="12.75">
      <c r="A193" s="135" t="s">
        <v>499</v>
      </c>
      <c r="B193" s="156" t="s">
        <v>503</v>
      </c>
      <c r="C193" s="217">
        <v>0</v>
      </c>
      <c r="D193" s="217">
        <v>17789.16</v>
      </c>
      <c r="E193" s="217">
        <v>0</v>
      </c>
      <c r="F193" s="217">
        <v>0</v>
      </c>
      <c r="G193" s="217">
        <f t="shared" si="49"/>
        <v>17789.16</v>
      </c>
      <c r="H193" s="217">
        <v>17789.16</v>
      </c>
      <c r="I193" s="217">
        <v>0</v>
      </c>
      <c r="J193" s="429">
        <f t="shared" si="47"/>
        <v>17789.16</v>
      </c>
      <c r="K193" s="226">
        <f t="shared" si="48"/>
        <v>0</v>
      </c>
    </row>
    <row r="194" spans="1:11" ht="12.75">
      <c r="A194" s="135" t="s">
        <v>500</v>
      </c>
      <c r="B194" s="156" t="s">
        <v>501</v>
      </c>
      <c r="C194" s="217">
        <v>0</v>
      </c>
      <c r="D194" s="217">
        <v>112073.59</v>
      </c>
      <c r="E194" s="217">
        <v>0</v>
      </c>
      <c r="F194" s="217">
        <v>0</v>
      </c>
      <c r="G194" s="217">
        <f t="shared" si="49"/>
        <v>112073.59</v>
      </c>
      <c r="H194" s="217">
        <v>112073.59</v>
      </c>
      <c r="I194" s="217">
        <v>0</v>
      </c>
      <c r="J194" s="429">
        <f t="shared" si="47"/>
        <v>112073.59</v>
      </c>
      <c r="K194" s="226">
        <f t="shared" si="48"/>
        <v>0</v>
      </c>
    </row>
    <row r="195" spans="1:11" ht="12.75">
      <c r="A195" s="135" t="s">
        <v>502</v>
      </c>
      <c r="B195" s="156" t="s">
        <v>1273</v>
      </c>
      <c r="C195" s="217">
        <v>0</v>
      </c>
      <c r="D195" s="217">
        <v>2305334.06</v>
      </c>
      <c r="E195" s="217">
        <v>0</v>
      </c>
      <c r="F195" s="217">
        <v>0</v>
      </c>
      <c r="G195" s="217">
        <f t="shared" si="49"/>
        <v>2305334.06</v>
      </c>
      <c r="H195" s="217">
        <v>2305334.06</v>
      </c>
      <c r="I195" s="217">
        <v>0</v>
      </c>
      <c r="J195" s="429">
        <f t="shared" si="47"/>
        <v>2305334.06</v>
      </c>
      <c r="K195" s="226">
        <f t="shared" si="48"/>
        <v>0</v>
      </c>
    </row>
    <row r="196" spans="1:11" ht="12.75">
      <c r="A196" s="135" t="s">
        <v>504</v>
      </c>
      <c r="B196" s="156" t="s">
        <v>507</v>
      </c>
      <c r="C196" s="217">
        <v>0</v>
      </c>
      <c r="D196" s="217">
        <v>12564077.36</v>
      </c>
      <c r="E196" s="217">
        <v>0</v>
      </c>
      <c r="F196" s="217">
        <v>0</v>
      </c>
      <c r="G196" s="217">
        <f t="shared" si="49"/>
        <v>12564077.36</v>
      </c>
      <c r="H196" s="217">
        <v>12564077.36</v>
      </c>
      <c r="I196" s="217">
        <v>0</v>
      </c>
      <c r="J196" s="429">
        <f t="shared" si="47"/>
        <v>12564077.36</v>
      </c>
      <c r="K196" s="226">
        <f t="shared" si="48"/>
        <v>0</v>
      </c>
    </row>
    <row r="197" spans="1:11" ht="12.75">
      <c r="A197" s="135" t="s">
        <v>505</v>
      </c>
      <c r="B197" s="156" t="s">
        <v>509</v>
      </c>
      <c r="C197" s="217">
        <v>0</v>
      </c>
      <c r="D197" s="217">
        <v>81463698.68</v>
      </c>
      <c r="E197" s="217">
        <v>0</v>
      </c>
      <c r="F197" s="217">
        <v>0</v>
      </c>
      <c r="G197" s="217">
        <f t="shared" si="49"/>
        <v>81463698.68</v>
      </c>
      <c r="H197" s="217">
        <v>81463698.68</v>
      </c>
      <c r="I197" s="217">
        <v>0</v>
      </c>
      <c r="J197" s="429">
        <f t="shared" si="47"/>
        <v>81463698.68</v>
      </c>
      <c r="K197" s="226">
        <f t="shared" si="48"/>
        <v>0</v>
      </c>
    </row>
    <row r="198" spans="1:11" ht="12.75">
      <c r="A198" s="135" t="s">
        <v>506</v>
      </c>
      <c r="B198" s="156" t="s">
        <v>1570</v>
      </c>
      <c r="C198" s="217">
        <v>0</v>
      </c>
      <c r="D198" s="217">
        <v>62583029.62</v>
      </c>
      <c r="E198" s="217">
        <v>0</v>
      </c>
      <c r="F198" s="217">
        <v>0</v>
      </c>
      <c r="G198" s="217">
        <f t="shared" si="49"/>
        <v>62583029.62</v>
      </c>
      <c r="H198" s="217">
        <v>62583029.62</v>
      </c>
      <c r="I198" s="217">
        <v>0</v>
      </c>
      <c r="J198" s="429">
        <f t="shared" si="47"/>
        <v>62583029.62</v>
      </c>
      <c r="K198" s="226">
        <f t="shared" si="48"/>
        <v>0</v>
      </c>
    </row>
    <row r="199" spans="1:11" ht="12.75">
      <c r="A199" s="135" t="s">
        <v>508</v>
      </c>
      <c r="B199" s="156" t="s">
        <v>1521</v>
      </c>
      <c r="C199" s="217">
        <v>0</v>
      </c>
      <c r="D199" s="217">
        <v>65334616.2</v>
      </c>
      <c r="E199" s="217">
        <v>0</v>
      </c>
      <c r="F199" s="217">
        <v>0</v>
      </c>
      <c r="G199" s="217">
        <f t="shared" si="49"/>
        <v>65334616.2</v>
      </c>
      <c r="H199" s="217">
        <v>65334616.2</v>
      </c>
      <c r="I199" s="217">
        <v>0</v>
      </c>
      <c r="J199" s="429">
        <f t="shared" si="47"/>
        <v>65334616.2</v>
      </c>
      <c r="K199" s="226">
        <f t="shared" si="48"/>
        <v>0</v>
      </c>
    </row>
    <row r="200" spans="1:11" ht="12.75">
      <c r="A200" s="135" t="s">
        <v>510</v>
      </c>
      <c r="B200" s="156" t="s">
        <v>1737</v>
      </c>
      <c r="C200" s="217">
        <v>0</v>
      </c>
      <c r="D200" s="217">
        <v>2809461.28</v>
      </c>
      <c r="E200" s="217">
        <v>0</v>
      </c>
      <c r="F200" s="217">
        <v>0</v>
      </c>
      <c r="G200" s="217">
        <f t="shared" si="49"/>
        <v>2809461.28</v>
      </c>
      <c r="H200" s="217">
        <v>2809461.28</v>
      </c>
      <c r="I200" s="217">
        <v>0</v>
      </c>
      <c r="J200" s="429">
        <f t="shared" si="47"/>
        <v>2809461.28</v>
      </c>
      <c r="K200" s="226">
        <f t="shared" si="48"/>
        <v>0</v>
      </c>
    </row>
    <row r="201" spans="1:11" ht="12.75">
      <c r="A201" s="135" t="s">
        <v>1275</v>
      </c>
      <c r="B201" s="156" t="s">
        <v>1524</v>
      </c>
      <c r="C201" s="217">
        <v>0</v>
      </c>
      <c r="D201" s="217">
        <v>6251601.92</v>
      </c>
      <c r="E201" s="217">
        <v>0</v>
      </c>
      <c r="F201" s="217">
        <v>0</v>
      </c>
      <c r="G201" s="217">
        <f t="shared" si="49"/>
        <v>6251601.92</v>
      </c>
      <c r="H201" s="217">
        <v>6251601.92</v>
      </c>
      <c r="I201" s="217">
        <v>0</v>
      </c>
      <c r="J201" s="429">
        <f t="shared" si="47"/>
        <v>6251601.92</v>
      </c>
      <c r="K201" s="226">
        <f t="shared" si="48"/>
        <v>0</v>
      </c>
    </row>
    <row r="202" spans="1:11" ht="12.75">
      <c r="A202" s="135" t="s">
        <v>1522</v>
      </c>
      <c r="B202" s="156" t="s">
        <v>1525</v>
      </c>
      <c r="C202" s="217">
        <v>0</v>
      </c>
      <c r="D202" s="217">
        <v>0</v>
      </c>
      <c r="E202" s="217">
        <v>0</v>
      </c>
      <c r="F202" s="217">
        <v>0</v>
      </c>
      <c r="G202" s="217">
        <f t="shared" si="49"/>
        <v>0</v>
      </c>
      <c r="H202" s="217">
        <v>0</v>
      </c>
      <c r="I202" s="217">
        <v>0</v>
      </c>
      <c r="J202" s="429">
        <f t="shared" si="47"/>
        <v>0</v>
      </c>
      <c r="K202" s="226">
        <f t="shared" si="48"/>
        <v>0</v>
      </c>
    </row>
    <row r="203" spans="1:11" ht="12.75">
      <c r="A203" s="135" t="s">
        <v>1523</v>
      </c>
      <c r="B203" s="156" t="s">
        <v>1526</v>
      </c>
      <c r="C203" s="217">
        <v>0</v>
      </c>
      <c r="D203" s="217">
        <v>1727624.55</v>
      </c>
      <c r="E203" s="217">
        <v>0</v>
      </c>
      <c r="F203" s="217">
        <v>0</v>
      </c>
      <c r="G203" s="217">
        <f t="shared" si="49"/>
        <v>1727624.55</v>
      </c>
      <c r="H203" s="217">
        <v>1727624.55</v>
      </c>
      <c r="I203" s="217">
        <v>0</v>
      </c>
      <c r="J203" s="429">
        <f t="shared" si="47"/>
        <v>1727624.55</v>
      </c>
      <c r="K203" s="226">
        <f t="shared" si="48"/>
        <v>0</v>
      </c>
    </row>
    <row r="204" spans="1:11" ht="12.75">
      <c r="A204" s="135" t="s">
        <v>1738</v>
      </c>
      <c r="B204" s="156" t="s">
        <v>1739</v>
      </c>
      <c r="C204" s="217">
        <v>0</v>
      </c>
      <c r="D204" s="217">
        <v>459750</v>
      </c>
      <c r="E204" s="217">
        <v>0</v>
      </c>
      <c r="F204" s="217">
        <v>0</v>
      </c>
      <c r="G204" s="217">
        <f t="shared" si="49"/>
        <v>459750</v>
      </c>
      <c r="H204" s="217">
        <v>459750</v>
      </c>
      <c r="I204" s="217">
        <v>0</v>
      </c>
      <c r="J204" s="429">
        <f t="shared" si="47"/>
        <v>459750</v>
      </c>
      <c r="K204" s="226">
        <f t="shared" si="48"/>
        <v>0</v>
      </c>
    </row>
    <row r="205" spans="1:11" ht="12.75">
      <c r="A205" s="135" t="s">
        <v>1740</v>
      </c>
      <c r="B205" s="156" t="s">
        <v>1741</v>
      </c>
      <c r="C205" s="217">
        <v>0</v>
      </c>
      <c r="D205" s="217">
        <v>1838939.36</v>
      </c>
      <c r="E205" s="217">
        <v>0</v>
      </c>
      <c r="F205" s="217">
        <v>0</v>
      </c>
      <c r="G205" s="217">
        <f t="shared" si="49"/>
        <v>1838939.36</v>
      </c>
      <c r="H205" s="217">
        <v>1838939.36</v>
      </c>
      <c r="I205" s="217">
        <v>0</v>
      </c>
      <c r="J205" s="429">
        <f t="shared" si="47"/>
        <v>1838939.36</v>
      </c>
      <c r="K205" s="226">
        <f t="shared" si="48"/>
        <v>0</v>
      </c>
    </row>
    <row r="206" spans="1:11" ht="13.5" thickBot="1">
      <c r="A206" s="135" t="s">
        <v>1742</v>
      </c>
      <c r="B206" s="156" t="s">
        <v>1743</v>
      </c>
      <c r="C206" s="217">
        <v>0</v>
      </c>
      <c r="D206" s="217">
        <v>448599.23</v>
      </c>
      <c r="E206" s="217">
        <v>0</v>
      </c>
      <c r="F206" s="217">
        <v>0</v>
      </c>
      <c r="G206" s="217">
        <f t="shared" si="49"/>
        <v>448599.23</v>
      </c>
      <c r="H206" s="217">
        <v>448599.23</v>
      </c>
      <c r="I206" s="217">
        <v>0</v>
      </c>
      <c r="J206" s="429">
        <f t="shared" si="47"/>
        <v>448599.23</v>
      </c>
      <c r="K206" s="226">
        <f t="shared" si="48"/>
        <v>0</v>
      </c>
    </row>
    <row r="207" spans="1:11" ht="13.5" thickBot="1">
      <c r="A207" s="83" t="s">
        <v>695</v>
      </c>
      <c r="B207" s="50"/>
      <c r="C207" s="181">
        <f aca="true" t="shared" si="50" ref="C207:K207">C6+C133+C177</f>
        <v>1716942693.7</v>
      </c>
      <c r="D207" s="181">
        <f t="shared" si="50"/>
        <v>663576497.3500001</v>
      </c>
      <c r="E207" s="181">
        <f t="shared" si="50"/>
        <v>0</v>
      </c>
      <c r="F207" s="181">
        <f t="shared" si="50"/>
        <v>0</v>
      </c>
      <c r="G207" s="181">
        <f t="shared" si="50"/>
        <v>2380519191.05</v>
      </c>
      <c r="H207" s="181">
        <f t="shared" si="50"/>
        <v>1949970279.4700003</v>
      </c>
      <c r="I207" s="181">
        <f t="shared" si="50"/>
        <v>511137642.42</v>
      </c>
      <c r="J207" s="181">
        <f t="shared" si="50"/>
        <v>2461107921.8900003</v>
      </c>
      <c r="K207" s="182">
        <f t="shared" si="50"/>
        <v>-80588730.84000006</v>
      </c>
    </row>
  </sheetData>
  <sheetProtection/>
  <printOptions/>
  <pageMargins left="0" right="0" top="0.15748031496062992" bottom="0.2362204724409449" header="0" footer="0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7.00390625" style="0" customWidth="1"/>
    <col min="2" max="2" width="14.140625" style="0" customWidth="1"/>
    <col min="3" max="4" width="14.7109375" style="0" customWidth="1"/>
    <col min="6" max="6" width="11.7109375" style="0" bestFit="1" customWidth="1"/>
    <col min="7" max="7" width="17.140625" style="0" customWidth="1"/>
  </cols>
  <sheetData>
    <row r="1" spans="1:7" ht="15.75">
      <c r="A1" s="534"/>
      <c r="B1" s="637" t="s">
        <v>744</v>
      </c>
      <c r="C1" s="637"/>
      <c r="D1" s="637"/>
      <c r="E1" s="637"/>
      <c r="F1" s="637"/>
      <c r="G1" s="637"/>
    </row>
    <row r="2" spans="1:7" ht="15.75">
      <c r="A2" s="534"/>
      <c r="B2" s="637" t="s">
        <v>1680</v>
      </c>
      <c r="C2" s="637"/>
      <c r="D2" s="637"/>
      <c r="E2" s="637"/>
      <c r="F2" s="637"/>
      <c r="G2" s="637"/>
    </row>
    <row r="3" spans="1:7" ht="15.75">
      <c r="A3" s="534"/>
      <c r="B3" s="637" t="s">
        <v>1681</v>
      </c>
      <c r="C3" s="637"/>
      <c r="D3" s="637"/>
      <c r="E3" s="637"/>
      <c r="F3" s="637"/>
      <c r="G3" s="637"/>
    </row>
    <row r="4" spans="1:7" ht="12.75">
      <c r="A4" s="536"/>
      <c r="B4" s="536"/>
      <c r="C4" s="536"/>
      <c r="D4" s="536"/>
      <c r="E4" s="536"/>
      <c r="F4" s="536"/>
      <c r="G4" s="536"/>
    </row>
    <row r="5" spans="1:7" ht="12.75">
      <c r="A5" s="536"/>
      <c r="B5" s="536"/>
      <c r="C5" s="536"/>
      <c r="D5" s="536"/>
      <c r="E5" s="536"/>
      <c r="F5" s="536"/>
      <c r="G5" s="536"/>
    </row>
    <row r="6" spans="1:7" ht="12.75">
      <c r="A6" s="536"/>
      <c r="B6" s="534"/>
      <c r="C6" s="534"/>
      <c r="D6" s="534"/>
      <c r="E6" s="534"/>
      <c r="F6" s="534"/>
      <c r="G6" s="534"/>
    </row>
    <row r="7" spans="1:7" ht="13.5" thickBot="1">
      <c r="A7" s="534"/>
      <c r="B7" s="534"/>
      <c r="C7" s="534"/>
      <c r="D7" s="534"/>
      <c r="E7" s="534"/>
      <c r="F7" s="534"/>
      <c r="G7" s="534"/>
    </row>
    <row r="8" spans="1:7" ht="12.75">
      <c r="A8" s="534"/>
      <c r="B8" s="540" t="s">
        <v>1682</v>
      </c>
      <c r="C8" s="541"/>
      <c r="D8" s="541"/>
      <c r="E8" s="539"/>
      <c r="F8" s="539"/>
      <c r="G8" s="542">
        <v>0</v>
      </c>
    </row>
    <row r="9" spans="1:7" ht="12.75">
      <c r="A9" s="534"/>
      <c r="B9" s="543" t="s">
        <v>1683</v>
      </c>
      <c r="C9" s="544"/>
      <c r="D9" s="544"/>
      <c r="E9" s="535"/>
      <c r="F9" s="535"/>
      <c r="G9" s="545">
        <v>0</v>
      </c>
    </row>
    <row r="10" spans="1:7" ht="13.5" thickBot="1">
      <c r="A10" s="534"/>
      <c r="B10" s="546" t="s">
        <v>1684</v>
      </c>
      <c r="C10" s="547"/>
      <c r="D10" s="547"/>
      <c r="E10" s="538"/>
      <c r="F10" s="538"/>
      <c r="G10" s="548">
        <v>0.16936281660386818</v>
      </c>
    </row>
    <row r="11" spans="1:7" ht="12.75">
      <c r="A11" s="534"/>
      <c r="B11" s="549" t="s">
        <v>1685</v>
      </c>
      <c r="C11" s="550"/>
      <c r="D11" s="550"/>
      <c r="E11" s="551">
        <v>0.14</v>
      </c>
      <c r="F11" s="552"/>
      <c r="G11" s="553"/>
    </row>
    <row r="12" spans="1:7" ht="12.75">
      <c r="A12" s="534"/>
      <c r="B12" s="554" t="s">
        <v>1686</v>
      </c>
      <c r="C12" s="555" t="s">
        <v>1687</v>
      </c>
      <c r="D12" s="556" t="s">
        <v>684</v>
      </c>
      <c r="E12" s="557" t="s">
        <v>1688</v>
      </c>
      <c r="F12" s="556" t="s">
        <v>1689</v>
      </c>
      <c r="G12" s="558" t="s">
        <v>1690</v>
      </c>
    </row>
    <row r="13" spans="1:7" ht="12.75">
      <c r="A13" s="534"/>
      <c r="B13" s="559" t="s">
        <v>1691</v>
      </c>
      <c r="C13" s="560" t="s">
        <v>1692</v>
      </c>
      <c r="D13" s="560" t="s">
        <v>684</v>
      </c>
      <c r="E13" s="561" t="s">
        <v>1693</v>
      </c>
      <c r="F13" s="560"/>
      <c r="G13" s="562"/>
    </row>
    <row r="14" spans="1:7" ht="12.75">
      <c r="A14" s="534"/>
      <c r="B14" s="563">
        <v>5</v>
      </c>
      <c r="C14" s="564">
        <v>27902.07</v>
      </c>
      <c r="D14" s="565" t="s">
        <v>684</v>
      </c>
      <c r="E14" s="566">
        <v>76</v>
      </c>
      <c r="F14" s="565">
        <f>+B14*C14*6.33333333333333</f>
        <v>883565.5499999996</v>
      </c>
      <c r="G14" s="567">
        <f>B14*C14*E14</f>
        <v>10602786.6</v>
      </c>
    </row>
    <row r="15" spans="1:7" ht="12.75">
      <c r="A15" s="534"/>
      <c r="B15" s="563">
        <v>5</v>
      </c>
      <c r="C15" s="564">
        <v>13951.04</v>
      </c>
      <c r="D15" s="565" t="s">
        <v>684</v>
      </c>
      <c r="E15" s="566">
        <v>76</v>
      </c>
      <c r="F15" s="565">
        <f>+B15*C15*6.33333333333333</f>
        <v>441782.9333333332</v>
      </c>
      <c r="G15" s="567">
        <f>B15*C15*E15</f>
        <v>5301395.200000001</v>
      </c>
    </row>
    <row r="16" spans="1:7" ht="12.75">
      <c r="A16" s="534"/>
      <c r="B16" s="563">
        <v>3</v>
      </c>
      <c r="C16" s="564">
        <v>13951.04</v>
      </c>
      <c r="D16" s="565" t="s">
        <v>684</v>
      </c>
      <c r="E16" s="566">
        <v>76</v>
      </c>
      <c r="F16" s="565">
        <f>+B16*C16*6.33333333333333</f>
        <v>265069.7599999999</v>
      </c>
      <c r="G16" s="567">
        <f>B16*C16*E16</f>
        <v>3180837.12</v>
      </c>
    </row>
    <row r="17" spans="1:7" ht="12.75">
      <c r="A17" s="534"/>
      <c r="B17" s="563">
        <v>3</v>
      </c>
      <c r="C17" s="564">
        <v>6975.52</v>
      </c>
      <c r="D17" s="565" t="s">
        <v>684</v>
      </c>
      <c r="E17" s="566">
        <v>76</v>
      </c>
      <c r="F17" s="565">
        <f>+B17*C17*6.33333333333333</f>
        <v>132534.87999999995</v>
      </c>
      <c r="G17" s="567">
        <f>B17*C17*E17</f>
        <v>1590418.56</v>
      </c>
    </row>
    <row r="18" spans="1:7" ht="12.75">
      <c r="A18" s="534"/>
      <c r="B18" s="568"/>
      <c r="C18" s="569"/>
      <c r="D18" s="570"/>
      <c r="E18" s="544"/>
      <c r="F18" s="570"/>
      <c r="G18" s="571"/>
    </row>
    <row r="19" spans="1:7" ht="12.75">
      <c r="A19" s="534"/>
      <c r="B19" s="572" t="s">
        <v>1694</v>
      </c>
      <c r="C19" s="573"/>
      <c r="D19" s="574"/>
      <c r="E19" s="574"/>
      <c r="F19" s="574"/>
      <c r="G19" s="575">
        <v>0</v>
      </c>
    </row>
    <row r="20" spans="1:7" ht="13.5" thickBot="1">
      <c r="A20" s="534"/>
      <c r="B20" s="576" t="s">
        <v>677</v>
      </c>
      <c r="C20" s="577"/>
      <c r="D20" s="577"/>
      <c r="E20" s="577"/>
      <c r="F20" s="578">
        <f>SUM(F14:F19)</f>
        <v>1722953.1233333326</v>
      </c>
      <c r="G20" s="579">
        <f>SUM(G14:G17)</f>
        <v>20675437.48</v>
      </c>
    </row>
    <row r="21" spans="1:7" ht="12.75">
      <c r="A21" s="534"/>
      <c r="B21" s="580"/>
      <c r="C21" s="580"/>
      <c r="D21" s="580"/>
      <c r="E21" s="580"/>
      <c r="F21" s="580"/>
      <c r="G21" s="580"/>
    </row>
    <row r="22" spans="1:7" ht="12.75">
      <c r="A22" s="534"/>
      <c r="B22" s="534" t="s">
        <v>1695</v>
      </c>
      <c r="C22" s="534"/>
      <c r="D22" s="534"/>
      <c r="E22" s="534"/>
      <c r="F22" s="534"/>
      <c r="G22" s="534"/>
    </row>
    <row r="24" spans="1:7" ht="12.75">
      <c r="A24" s="537" t="s">
        <v>1696</v>
      </c>
      <c r="B24" s="536"/>
      <c r="C24" s="536"/>
      <c r="D24" s="536"/>
      <c r="E24" s="536"/>
      <c r="F24" s="536"/>
      <c r="G24" s="536"/>
    </row>
    <row r="25" spans="1:7" ht="12.75">
      <c r="A25" s="537" t="s">
        <v>1873</v>
      </c>
      <c r="B25" s="584">
        <v>42195</v>
      </c>
      <c r="C25" s="536"/>
      <c r="D25" s="536"/>
      <c r="E25" s="536"/>
      <c r="F25" s="536"/>
      <c r="G25" s="536"/>
    </row>
  </sheetData>
  <sheetProtection/>
  <mergeCells count="3">
    <mergeCell ref="B1:G1"/>
    <mergeCell ref="B2:G2"/>
    <mergeCell ref="B3:G3"/>
  </mergeCells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38.28125" style="0" customWidth="1"/>
    <col min="2" max="2" width="20.00390625" style="0" customWidth="1"/>
    <col min="3" max="3" width="24.421875" style="0" customWidth="1"/>
    <col min="4" max="4" width="32.28125" style="0" customWidth="1"/>
  </cols>
  <sheetData>
    <row r="1" spans="1:4" s="493" customFormat="1" ht="14.25" customHeight="1">
      <c r="A1" s="515"/>
      <c r="B1" s="515"/>
      <c r="C1" s="515"/>
      <c r="D1" s="515"/>
    </row>
    <row r="2" spans="1:4" ht="15.75">
      <c r="A2" s="638" t="s">
        <v>744</v>
      </c>
      <c r="B2" s="638"/>
      <c r="C2" s="638"/>
      <c r="D2" s="638"/>
    </row>
    <row r="3" spans="1:4" ht="15.75">
      <c r="A3" s="638" t="s">
        <v>1697</v>
      </c>
      <c r="B3" s="638"/>
      <c r="C3" s="638"/>
      <c r="D3" s="638"/>
    </row>
    <row r="4" spans="1:4" ht="15.75">
      <c r="A4" s="638" t="s">
        <v>1698</v>
      </c>
      <c r="B4" s="638"/>
      <c r="C4" s="638"/>
      <c r="D4" s="638"/>
    </row>
    <row r="5" spans="1:4" ht="12.75">
      <c r="A5" s="642" t="s">
        <v>1874</v>
      </c>
      <c r="B5" s="642"/>
      <c r="C5" s="642"/>
      <c r="D5" s="642"/>
    </row>
    <row r="6" ht="13.5" thickBot="1"/>
    <row r="7" spans="1:4" ht="28.5" customHeight="1">
      <c r="A7" s="516" t="s">
        <v>1699</v>
      </c>
      <c r="B7" s="517" t="s">
        <v>1700</v>
      </c>
      <c r="C7" s="517" t="s">
        <v>1701</v>
      </c>
      <c r="D7" s="518" t="s">
        <v>1702</v>
      </c>
    </row>
    <row r="8" spans="1:4" ht="12.75">
      <c r="A8" s="522" t="s">
        <v>1703</v>
      </c>
      <c r="B8" s="492" t="s">
        <v>1704</v>
      </c>
      <c r="C8" s="523" t="s">
        <v>1705</v>
      </c>
      <c r="D8" s="519"/>
    </row>
    <row r="9" spans="1:4" ht="12.75">
      <c r="A9" s="522" t="s">
        <v>1706</v>
      </c>
      <c r="B9" s="492" t="s">
        <v>1707</v>
      </c>
      <c r="C9" s="523" t="s">
        <v>1708</v>
      </c>
      <c r="D9" s="519"/>
    </row>
    <row r="10" spans="1:4" ht="12.75">
      <c r="A10" s="522" t="s">
        <v>1709</v>
      </c>
      <c r="B10" s="492" t="s">
        <v>1710</v>
      </c>
      <c r="C10" s="523" t="s">
        <v>1711</v>
      </c>
      <c r="D10" s="519"/>
    </row>
    <row r="11" spans="1:4" ht="12.75">
      <c r="A11" s="495"/>
      <c r="B11" s="483"/>
      <c r="C11" s="483"/>
      <c r="D11" s="519"/>
    </row>
    <row r="12" spans="1:4" ht="12.75">
      <c r="A12" s="495"/>
      <c r="B12" s="483"/>
      <c r="C12" s="483"/>
      <c r="D12" s="519"/>
    </row>
    <row r="13" spans="1:4" ht="12.75">
      <c r="A13" s="495"/>
      <c r="B13" s="483"/>
      <c r="C13" s="483"/>
      <c r="D13" s="519"/>
    </row>
    <row r="14" spans="1:4" ht="12.75">
      <c r="A14" s="495"/>
      <c r="B14" s="483"/>
      <c r="C14" s="483"/>
      <c r="D14" s="519"/>
    </row>
    <row r="15" spans="1:4" ht="12.75">
      <c r="A15" s="495"/>
      <c r="B15" s="483"/>
      <c r="C15" s="483"/>
      <c r="D15" s="519"/>
    </row>
    <row r="16" spans="1:4" ht="12.75">
      <c r="A16" s="495"/>
      <c r="B16" s="483"/>
      <c r="C16" s="483"/>
      <c r="D16" s="519"/>
    </row>
    <row r="17" spans="1:4" ht="12.75">
      <c r="A17" s="495"/>
      <c r="B17" s="483"/>
      <c r="C17" s="483"/>
      <c r="D17" s="519"/>
    </row>
    <row r="18" spans="1:4" ht="12.75">
      <c r="A18" s="495"/>
      <c r="B18" s="483"/>
      <c r="C18" s="483"/>
      <c r="D18" s="519"/>
    </row>
    <row r="19" spans="1:4" ht="12.75">
      <c r="A19" s="495"/>
      <c r="B19" s="483"/>
      <c r="C19" s="483"/>
      <c r="D19" s="519"/>
    </row>
    <row r="20" spans="1:4" ht="12.75">
      <c r="A20" s="495"/>
      <c r="B20" s="483"/>
      <c r="C20" s="483"/>
      <c r="D20" s="519"/>
    </row>
    <row r="21" spans="1:4" ht="12.75">
      <c r="A21" s="495"/>
      <c r="B21" s="483"/>
      <c r="C21" s="483"/>
      <c r="D21" s="519"/>
    </row>
    <row r="22" spans="1:4" ht="12.75">
      <c r="A22" s="495"/>
      <c r="B22" s="483"/>
      <c r="C22" s="483"/>
      <c r="D22" s="519"/>
    </row>
    <row r="23" spans="1:4" ht="13.5" thickBot="1">
      <c r="A23" s="520"/>
      <c r="B23" s="490"/>
      <c r="C23" s="490"/>
      <c r="D23" s="521"/>
    </row>
    <row r="24" ht="13.5" thickBot="1"/>
    <row r="25" spans="1:4" ht="44.25" customHeight="1" thickBot="1">
      <c r="A25" s="639" t="s">
        <v>1712</v>
      </c>
      <c r="B25" s="640"/>
      <c r="C25" s="640"/>
      <c r="D25" s="641"/>
    </row>
    <row r="27" s="32" customFormat="1" ht="12.75">
      <c r="A27" s="484" t="s">
        <v>1713</v>
      </c>
    </row>
    <row r="28" s="32" customFormat="1" ht="18" customHeight="1">
      <c r="A28" s="484" t="s">
        <v>1875</v>
      </c>
    </row>
    <row r="29" s="32" customFormat="1" ht="12.75">
      <c r="A29" s="484"/>
    </row>
  </sheetData>
  <sheetProtection/>
  <mergeCells count="5">
    <mergeCell ref="A2:D2"/>
    <mergeCell ref="A3:D3"/>
    <mergeCell ref="A4:D4"/>
    <mergeCell ref="A25:D25"/>
    <mergeCell ref="A5:D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0"/>
  <sheetViews>
    <sheetView tabSelected="1" zoomScalePageLayoutView="0" workbookViewId="0" topLeftCell="A515">
      <selection activeCell="K516" sqref="K516"/>
    </sheetView>
  </sheetViews>
  <sheetFormatPr defaultColWidth="11.421875" defaultRowHeight="12.75"/>
  <cols>
    <col min="1" max="1" width="10.7109375" style="0" customWidth="1"/>
    <col min="2" max="2" width="22.7109375" style="0" customWidth="1"/>
    <col min="3" max="3" width="16.7109375" style="0" customWidth="1"/>
    <col min="4" max="5" width="14.7109375" style="0" customWidth="1"/>
    <col min="6" max="6" width="16.7109375" style="0" customWidth="1"/>
    <col min="7" max="8" width="14.7109375" style="0" customWidth="1"/>
    <col min="9" max="10" width="16.7109375" style="0" customWidth="1"/>
  </cols>
  <sheetData>
    <row r="2" spans="1:10" ht="12.75">
      <c r="A2" s="32" t="s">
        <v>699</v>
      </c>
      <c r="B2" s="32"/>
      <c r="C2" s="32"/>
      <c r="D2" s="32"/>
      <c r="E2" s="32"/>
      <c r="F2" s="32"/>
      <c r="G2" s="32"/>
      <c r="H2" s="32"/>
      <c r="I2" s="32"/>
      <c r="J2" s="32" t="s">
        <v>742</v>
      </c>
    </row>
    <row r="3" spans="1:10" ht="13.5" thickBot="1">
      <c r="A3" s="84" t="s">
        <v>1907</v>
      </c>
      <c r="B3" s="84"/>
      <c r="C3" s="84"/>
      <c r="D3" s="84"/>
      <c r="E3" s="84"/>
      <c r="F3" s="84"/>
      <c r="G3" s="84"/>
      <c r="H3" s="32"/>
      <c r="I3" s="32"/>
      <c r="J3" s="32"/>
    </row>
    <row r="4" spans="1:10" ht="13.5" thickBot="1">
      <c r="A4" s="33"/>
      <c r="B4" s="20"/>
      <c r="C4" s="599" t="s">
        <v>673</v>
      </c>
      <c r="D4" s="600"/>
      <c r="E4" s="600"/>
      <c r="F4" s="601"/>
      <c r="G4" s="599" t="s">
        <v>710</v>
      </c>
      <c r="H4" s="600"/>
      <c r="I4" s="601"/>
      <c r="J4" s="34"/>
    </row>
    <row r="5" spans="1:10" ht="12.75">
      <c r="A5" s="35" t="s">
        <v>684</v>
      </c>
      <c r="B5" s="36" t="s">
        <v>684</v>
      </c>
      <c r="C5" s="37" t="s">
        <v>702</v>
      </c>
      <c r="D5" s="602" t="s">
        <v>705</v>
      </c>
      <c r="E5" s="603"/>
      <c r="F5" s="37" t="s">
        <v>706</v>
      </c>
      <c r="G5" s="37" t="s">
        <v>707</v>
      </c>
      <c r="H5" s="37" t="s">
        <v>708</v>
      </c>
      <c r="I5" s="37" t="s">
        <v>677</v>
      </c>
      <c r="J5" s="38" t="s">
        <v>709</v>
      </c>
    </row>
    <row r="6" spans="1:10" ht="13.5" thickBot="1">
      <c r="A6" s="39" t="s">
        <v>701</v>
      </c>
      <c r="B6" s="40" t="s">
        <v>672</v>
      </c>
      <c r="C6" s="41"/>
      <c r="D6" s="40" t="s">
        <v>703</v>
      </c>
      <c r="E6" s="42" t="s">
        <v>704</v>
      </c>
      <c r="F6" s="41"/>
      <c r="G6" s="41"/>
      <c r="H6" s="41"/>
      <c r="I6" s="41"/>
      <c r="J6" s="43"/>
    </row>
    <row r="7" spans="1:10" ht="13.5" thickBot="1">
      <c r="A7" s="118" t="s">
        <v>682</v>
      </c>
      <c r="B7" s="53" t="s">
        <v>711</v>
      </c>
      <c r="C7" s="204">
        <f aca="true" t="shared" si="0" ref="C7:J7">C9+C37+C109+C136+C141+C156+C185+C190+C194</f>
        <v>725688759.79</v>
      </c>
      <c r="D7" s="204">
        <f t="shared" si="0"/>
        <v>54611725.730000004</v>
      </c>
      <c r="E7" s="204">
        <f t="shared" si="0"/>
        <v>200000</v>
      </c>
      <c r="F7" s="204">
        <f t="shared" si="0"/>
        <v>780500485.52</v>
      </c>
      <c r="G7" s="204">
        <f t="shared" si="0"/>
        <v>477633965.99</v>
      </c>
      <c r="H7" s="204">
        <f t="shared" si="0"/>
        <v>252496358.69000006</v>
      </c>
      <c r="I7" s="204">
        <f t="shared" si="0"/>
        <v>730130324.6799998</v>
      </c>
      <c r="J7" s="205">
        <f t="shared" si="0"/>
        <v>50370160.84000002</v>
      </c>
    </row>
    <row r="8" spans="1:10" ht="12.75">
      <c r="A8" s="22"/>
      <c r="B8" s="16"/>
      <c r="C8" s="183"/>
      <c r="D8" s="183"/>
      <c r="E8" s="183"/>
      <c r="F8" s="183"/>
      <c r="G8" s="183"/>
      <c r="H8" s="183"/>
      <c r="I8" s="183"/>
      <c r="J8" s="184"/>
    </row>
    <row r="9" spans="1:10" ht="13.5" thickBot="1">
      <c r="A9" s="124" t="s">
        <v>850</v>
      </c>
      <c r="B9" s="125" t="s">
        <v>851</v>
      </c>
      <c r="C9" s="168">
        <f aca="true" t="shared" si="1" ref="C9:J9">C10+C15+C21+C27+C32</f>
        <v>475966424.34</v>
      </c>
      <c r="D9" s="168">
        <f t="shared" si="1"/>
        <v>0</v>
      </c>
      <c r="E9" s="168">
        <f t="shared" si="1"/>
        <v>-3638265.05</v>
      </c>
      <c r="F9" s="168">
        <f t="shared" si="1"/>
        <v>472328159.28999996</v>
      </c>
      <c r="G9" s="168">
        <f t="shared" si="1"/>
        <v>306613712.57</v>
      </c>
      <c r="H9" s="168">
        <f t="shared" si="1"/>
        <v>152172907.41000003</v>
      </c>
      <c r="I9" s="168">
        <f t="shared" si="1"/>
        <v>458786619.9799999</v>
      </c>
      <c r="J9" s="176">
        <f t="shared" si="1"/>
        <v>13541539.310000021</v>
      </c>
    </row>
    <row r="10" spans="1:10" ht="14.25" thickBot="1" thickTop="1">
      <c r="A10" s="126" t="s">
        <v>853</v>
      </c>
      <c r="B10" s="127" t="s">
        <v>854</v>
      </c>
      <c r="C10" s="169">
        <f aca="true" t="shared" si="2" ref="C10:J10">C11+C12+C13</f>
        <v>214172373.5</v>
      </c>
      <c r="D10" s="169">
        <f t="shared" si="2"/>
        <v>0</v>
      </c>
      <c r="E10" s="169">
        <f t="shared" si="2"/>
        <v>3300000</v>
      </c>
      <c r="F10" s="169">
        <f t="shared" si="2"/>
        <v>217472373.5</v>
      </c>
      <c r="G10" s="169">
        <f t="shared" si="2"/>
        <v>158529780.79999998</v>
      </c>
      <c r="H10" s="169">
        <f t="shared" si="2"/>
        <v>56980113.54000001</v>
      </c>
      <c r="I10" s="169">
        <f t="shared" si="2"/>
        <v>215509894.33999997</v>
      </c>
      <c r="J10" s="178">
        <f t="shared" si="2"/>
        <v>1962479.1600000197</v>
      </c>
    </row>
    <row r="11" spans="1:10" ht="12.75">
      <c r="A11" s="9" t="s">
        <v>855</v>
      </c>
      <c r="B11" s="5" t="s">
        <v>856</v>
      </c>
      <c r="C11" s="76">
        <v>203745193.5</v>
      </c>
      <c r="D11" s="76">
        <v>0</v>
      </c>
      <c r="E11" s="76">
        <v>-3500000</v>
      </c>
      <c r="F11" s="76">
        <f>SUM(C11:E11)</f>
        <v>200245193.5</v>
      </c>
      <c r="G11" s="76">
        <v>146155185.41</v>
      </c>
      <c r="H11" s="76">
        <v>53930781.11</v>
      </c>
      <c r="I11" s="76">
        <f aca="true" t="shared" si="3" ref="I11:I19">G11+H11</f>
        <v>200085966.51999998</v>
      </c>
      <c r="J11" s="174">
        <f aca="true" t="shared" si="4" ref="J11:J19">F11-I11</f>
        <v>159226.98000001907</v>
      </c>
    </row>
    <row r="12" spans="1:10" ht="12.75">
      <c r="A12" s="9" t="s">
        <v>566</v>
      </c>
      <c r="B12" s="5" t="s">
        <v>633</v>
      </c>
      <c r="C12" s="76">
        <v>6027180</v>
      </c>
      <c r="D12" s="76">
        <v>0</v>
      </c>
      <c r="E12" s="76">
        <v>-700000</v>
      </c>
      <c r="F12" s="76">
        <f>SUM(C12:E12)</f>
        <v>5327180</v>
      </c>
      <c r="G12" s="76">
        <v>3222707.6</v>
      </c>
      <c r="H12" s="76">
        <v>1552528.59</v>
      </c>
      <c r="I12" s="76">
        <f t="shared" si="3"/>
        <v>4775236.19</v>
      </c>
      <c r="J12" s="174">
        <f t="shared" si="4"/>
        <v>551943.8099999996</v>
      </c>
    </row>
    <row r="13" spans="1:10" ht="12.75">
      <c r="A13" s="9" t="s">
        <v>857</v>
      </c>
      <c r="B13" s="5" t="s">
        <v>713</v>
      </c>
      <c r="C13" s="76">
        <v>4400000</v>
      </c>
      <c r="D13" s="76">
        <v>0</v>
      </c>
      <c r="E13" s="76">
        <v>7500000</v>
      </c>
      <c r="F13" s="76">
        <f>SUM(C13:E13)</f>
        <v>11900000</v>
      </c>
      <c r="G13" s="76">
        <v>9151887.79</v>
      </c>
      <c r="H13" s="76">
        <v>1496803.84</v>
      </c>
      <c r="I13" s="76">
        <f t="shared" si="3"/>
        <v>10648691.629999999</v>
      </c>
      <c r="J13" s="174">
        <f t="shared" si="4"/>
        <v>1251308.370000001</v>
      </c>
    </row>
    <row r="14" spans="1:10" ht="12.75">
      <c r="A14" s="9" t="s">
        <v>684</v>
      </c>
      <c r="B14" s="5" t="s">
        <v>684</v>
      </c>
      <c r="C14" s="76" t="s">
        <v>684</v>
      </c>
      <c r="D14" s="76" t="s">
        <v>684</v>
      </c>
      <c r="E14" s="76" t="s">
        <v>684</v>
      </c>
      <c r="F14" s="76" t="s">
        <v>684</v>
      </c>
      <c r="G14" s="76" t="s">
        <v>684</v>
      </c>
      <c r="H14" s="76" t="s">
        <v>684</v>
      </c>
      <c r="I14" s="76" t="s">
        <v>684</v>
      </c>
      <c r="J14" s="174" t="s">
        <v>684</v>
      </c>
    </row>
    <row r="15" spans="1:10" ht="13.5" thickBot="1">
      <c r="A15" s="128" t="s">
        <v>858</v>
      </c>
      <c r="B15" s="129" t="s">
        <v>859</v>
      </c>
      <c r="C15" s="166">
        <f>SUM(C16:C19)</f>
        <v>23175442.99</v>
      </c>
      <c r="D15" s="166">
        <f aca="true" t="shared" si="5" ref="D15:J15">SUM(D16:D19)</f>
        <v>0</v>
      </c>
      <c r="E15" s="166">
        <f t="shared" si="5"/>
        <v>0</v>
      </c>
      <c r="F15" s="166">
        <f t="shared" si="5"/>
        <v>23175442.99</v>
      </c>
      <c r="G15" s="166">
        <f t="shared" si="5"/>
        <v>14706433.55</v>
      </c>
      <c r="H15" s="166">
        <f t="shared" si="5"/>
        <v>6428805.84</v>
      </c>
      <c r="I15" s="166">
        <f t="shared" si="5"/>
        <v>21135239.39</v>
      </c>
      <c r="J15" s="173">
        <f t="shared" si="5"/>
        <v>2040203.599999998</v>
      </c>
    </row>
    <row r="16" spans="1:10" ht="12.75">
      <c r="A16" s="9" t="s">
        <v>860</v>
      </c>
      <c r="B16" s="5" t="s">
        <v>861</v>
      </c>
      <c r="C16" s="76">
        <v>2500000</v>
      </c>
      <c r="D16" s="76">
        <v>0</v>
      </c>
      <c r="E16" s="76">
        <v>0</v>
      </c>
      <c r="F16" s="76">
        <f>SUM(C16:E16)</f>
        <v>2500000</v>
      </c>
      <c r="G16" s="76">
        <v>2197336.73</v>
      </c>
      <c r="H16" s="76">
        <v>302663.27</v>
      </c>
      <c r="I16" s="76">
        <f t="shared" si="3"/>
        <v>2500000</v>
      </c>
      <c r="J16" s="174">
        <f t="shared" si="4"/>
        <v>0</v>
      </c>
    </row>
    <row r="17" spans="1:10" ht="12.75">
      <c r="A17" s="9" t="s">
        <v>1912</v>
      </c>
      <c r="B17" s="51" t="s">
        <v>1913</v>
      </c>
      <c r="C17" s="76">
        <v>0</v>
      </c>
      <c r="D17" s="76">
        <v>0</v>
      </c>
      <c r="E17" s="76">
        <v>300000</v>
      </c>
      <c r="F17" s="76">
        <f>SUM(C17:E17)</f>
        <v>300000</v>
      </c>
      <c r="G17" s="76">
        <v>0</v>
      </c>
      <c r="H17" s="76">
        <v>57442.07</v>
      </c>
      <c r="I17" s="76">
        <f t="shared" si="3"/>
        <v>57442.07</v>
      </c>
      <c r="J17" s="174">
        <f t="shared" si="4"/>
        <v>242557.93</v>
      </c>
    </row>
    <row r="18" spans="1:10" ht="12.75">
      <c r="A18" s="9" t="s">
        <v>1256</v>
      </c>
      <c r="B18" s="51" t="s">
        <v>1257</v>
      </c>
      <c r="C18" s="76">
        <v>0</v>
      </c>
      <c r="D18" s="76">
        <v>0</v>
      </c>
      <c r="E18" s="76">
        <v>0</v>
      </c>
      <c r="F18" s="76">
        <f>C18+D18+E18</f>
        <v>0</v>
      </c>
      <c r="G18" s="76">
        <v>0</v>
      </c>
      <c r="H18" s="76">
        <v>0</v>
      </c>
      <c r="I18" s="76">
        <f t="shared" si="3"/>
        <v>0</v>
      </c>
      <c r="J18" s="174">
        <f t="shared" si="4"/>
        <v>0</v>
      </c>
    </row>
    <row r="19" spans="1:10" ht="12.75">
      <c r="A19" s="9" t="s">
        <v>862</v>
      </c>
      <c r="B19" s="51" t="s">
        <v>715</v>
      </c>
      <c r="C19" s="76">
        <v>20675442.99</v>
      </c>
      <c r="D19" s="76">
        <v>0</v>
      </c>
      <c r="E19" s="76">
        <v>-300000</v>
      </c>
      <c r="F19" s="76">
        <f>C19+D19+E19</f>
        <v>20375442.99</v>
      </c>
      <c r="G19" s="76">
        <v>12509096.82</v>
      </c>
      <c r="H19" s="76">
        <v>6068700.5</v>
      </c>
      <c r="I19" s="76">
        <f t="shared" si="3"/>
        <v>18577797.32</v>
      </c>
      <c r="J19" s="174">
        <f t="shared" si="4"/>
        <v>1797645.669999998</v>
      </c>
    </row>
    <row r="20" spans="1:10" ht="12.75">
      <c r="A20" s="9"/>
      <c r="B20" s="5"/>
      <c r="C20" s="76"/>
      <c r="D20" s="76"/>
      <c r="E20" s="76"/>
      <c r="F20" s="76"/>
      <c r="G20" s="76"/>
      <c r="H20" s="76"/>
      <c r="I20" s="76"/>
      <c r="J20" s="174"/>
    </row>
    <row r="21" spans="1:10" ht="13.5" thickBot="1">
      <c r="A21" s="128" t="s">
        <v>863</v>
      </c>
      <c r="B21" s="131" t="s">
        <v>864</v>
      </c>
      <c r="C21" s="166">
        <f>C22+C23+C24+C25</f>
        <v>169505099.45</v>
      </c>
      <c r="D21" s="166">
        <f aca="true" t="shared" si="6" ref="D21:J21">D22+D23+D24+D25</f>
        <v>0</v>
      </c>
      <c r="E21" s="166">
        <f t="shared" si="6"/>
        <v>-6938265.05</v>
      </c>
      <c r="F21" s="166">
        <f t="shared" si="6"/>
        <v>162566834.4</v>
      </c>
      <c r="G21" s="166">
        <f t="shared" si="6"/>
        <v>88933125.64</v>
      </c>
      <c r="H21" s="166">
        <f t="shared" si="6"/>
        <v>65408241.07000001</v>
      </c>
      <c r="I21" s="166">
        <f t="shared" si="6"/>
        <v>154341366.70999998</v>
      </c>
      <c r="J21" s="173">
        <f t="shared" si="6"/>
        <v>8225467.690000002</v>
      </c>
    </row>
    <row r="22" spans="1:10" ht="12.75">
      <c r="A22" s="9" t="s">
        <v>865</v>
      </c>
      <c r="B22" s="5" t="s">
        <v>866</v>
      </c>
      <c r="C22" s="76">
        <v>62753052.42</v>
      </c>
      <c r="D22" s="76">
        <v>0</v>
      </c>
      <c r="E22" s="76">
        <v>-6938265.05</v>
      </c>
      <c r="F22" s="76">
        <f>C22+D22+E22</f>
        <v>55814787.370000005</v>
      </c>
      <c r="G22" s="76">
        <v>35445423.18</v>
      </c>
      <c r="H22" s="76">
        <v>19963159.57</v>
      </c>
      <c r="I22" s="76">
        <f>G22+H22</f>
        <v>55408582.75</v>
      </c>
      <c r="J22" s="174">
        <f>F22-I22</f>
        <v>406204.62000000477</v>
      </c>
    </row>
    <row r="23" spans="1:10" ht="12.75">
      <c r="A23" s="9" t="s">
        <v>867</v>
      </c>
      <c r="B23" s="96" t="s">
        <v>868</v>
      </c>
      <c r="C23" s="76">
        <v>64160531.18</v>
      </c>
      <c r="D23" s="76">
        <v>0</v>
      </c>
      <c r="E23" s="76">
        <v>0</v>
      </c>
      <c r="F23" s="76">
        <f>C23+D23+E23</f>
        <v>64160531.18</v>
      </c>
      <c r="G23" s="76">
        <v>46391529.26</v>
      </c>
      <c r="H23" s="76">
        <v>17454801.66</v>
      </c>
      <c r="I23" s="76">
        <f>G23+H23</f>
        <v>63846330.92</v>
      </c>
      <c r="J23" s="174">
        <f>F23-I23</f>
        <v>314200.2599999979</v>
      </c>
    </row>
    <row r="24" spans="1:10" ht="12.75">
      <c r="A24" s="9" t="s">
        <v>869</v>
      </c>
      <c r="B24" s="5" t="s">
        <v>870</v>
      </c>
      <c r="C24" s="76">
        <v>28632163.09</v>
      </c>
      <c r="D24" s="76">
        <v>0</v>
      </c>
      <c r="E24" s="76">
        <v>0</v>
      </c>
      <c r="F24" s="76">
        <f>C24+D24+E24</f>
        <v>28632163.09</v>
      </c>
      <c r="G24" s="76">
        <v>0</v>
      </c>
      <c r="H24" s="76">
        <v>27990279.84</v>
      </c>
      <c r="I24" s="76">
        <f>G24+H24</f>
        <v>27990279.84</v>
      </c>
      <c r="J24" s="174">
        <f>F24-I24</f>
        <v>641883.25</v>
      </c>
    </row>
    <row r="25" spans="1:10" ht="12.75">
      <c r="A25" s="9" t="s">
        <v>1724</v>
      </c>
      <c r="B25" s="51" t="s">
        <v>1725</v>
      </c>
      <c r="C25" s="76">
        <v>13959352.76</v>
      </c>
      <c r="D25" s="76">
        <v>0</v>
      </c>
      <c r="E25" s="76">
        <v>0</v>
      </c>
      <c r="F25" s="76">
        <f>C25+D25+E25</f>
        <v>13959352.76</v>
      </c>
      <c r="G25" s="76">
        <v>7096173.2</v>
      </c>
      <c r="H25" s="76">
        <v>0</v>
      </c>
      <c r="I25" s="76">
        <f>G25+H25</f>
        <v>7096173.2</v>
      </c>
      <c r="J25" s="174">
        <f>F25-I25</f>
        <v>6863179.56</v>
      </c>
    </row>
    <row r="26" spans="1:10" ht="12.75">
      <c r="A26" s="9"/>
      <c r="B26" s="5"/>
      <c r="C26" s="76"/>
      <c r="D26" s="76"/>
      <c r="E26" s="76"/>
      <c r="F26" s="76"/>
      <c r="G26" s="76"/>
      <c r="H26" s="76"/>
      <c r="I26" s="76"/>
      <c r="J26" s="174"/>
    </row>
    <row r="27" spans="1:10" ht="12.75">
      <c r="A27" s="148" t="s">
        <v>871</v>
      </c>
      <c r="B27" s="134" t="s">
        <v>872</v>
      </c>
      <c r="C27" s="170">
        <f aca="true" t="shared" si="7" ref="C27:J27">C29+C30</f>
        <v>53023969.449999996</v>
      </c>
      <c r="D27" s="170">
        <f t="shared" si="7"/>
        <v>0</v>
      </c>
      <c r="E27" s="170">
        <f t="shared" si="7"/>
        <v>0</v>
      </c>
      <c r="F27" s="170">
        <f t="shared" si="7"/>
        <v>53023969.449999996</v>
      </c>
      <c r="G27" s="170">
        <f t="shared" si="7"/>
        <v>34080590.45</v>
      </c>
      <c r="H27" s="170">
        <f t="shared" si="7"/>
        <v>17927115.830000002</v>
      </c>
      <c r="I27" s="170">
        <f t="shared" si="7"/>
        <v>52007706.28</v>
      </c>
      <c r="J27" s="186">
        <f t="shared" si="7"/>
        <v>1016263.1699999992</v>
      </c>
    </row>
    <row r="28" spans="1:10" ht="13.5" thickBot="1">
      <c r="A28" s="128"/>
      <c r="B28" s="132" t="s">
        <v>873</v>
      </c>
      <c r="C28" s="166"/>
      <c r="D28" s="166"/>
      <c r="E28" s="166"/>
      <c r="F28" s="166"/>
      <c r="G28" s="166"/>
      <c r="H28" s="166"/>
      <c r="I28" s="166"/>
      <c r="J28" s="173"/>
    </row>
    <row r="29" spans="1:10" ht="12.75">
      <c r="A29" s="135" t="s">
        <v>874</v>
      </c>
      <c r="B29" s="136" t="s">
        <v>875</v>
      </c>
      <c r="C29" s="217">
        <v>51236242.9</v>
      </c>
      <c r="D29" s="217">
        <v>0</v>
      </c>
      <c r="E29" s="217">
        <v>0</v>
      </c>
      <c r="F29" s="76">
        <f>C29+D29+E29</f>
        <v>51236242.9</v>
      </c>
      <c r="G29" s="217">
        <v>32916551.69</v>
      </c>
      <c r="H29" s="217">
        <v>17325385.42</v>
      </c>
      <c r="I29" s="76">
        <f>G29+H29</f>
        <v>50241937.11</v>
      </c>
      <c r="J29" s="174">
        <f>F29-I29</f>
        <v>994305.7899999991</v>
      </c>
    </row>
    <row r="30" spans="1:10" ht="12.75">
      <c r="A30" s="135" t="s">
        <v>876</v>
      </c>
      <c r="B30" s="136" t="s">
        <v>877</v>
      </c>
      <c r="C30" s="217">
        <v>1787726.55</v>
      </c>
      <c r="D30" s="217">
        <v>0</v>
      </c>
      <c r="E30" s="217">
        <v>0</v>
      </c>
      <c r="F30" s="76">
        <f>C30+D30+E30</f>
        <v>1787726.55</v>
      </c>
      <c r="G30" s="217">
        <v>1164038.76</v>
      </c>
      <c r="H30" s="217">
        <v>601730.41</v>
      </c>
      <c r="I30" s="76">
        <f>G30+H30</f>
        <v>1765769.17</v>
      </c>
      <c r="J30" s="174">
        <f>F30-I30</f>
        <v>21957.38000000012</v>
      </c>
    </row>
    <row r="31" spans="1:10" ht="12.75">
      <c r="A31" s="9"/>
      <c r="B31" s="5"/>
      <c r="C31" s="76"/>
      <c r="D31" s="76"/>
      <c r="E31" s="76"/>
      <c r="F31" s="76"/>
      <c r="G31" s="76"/>
      <c r="H31" s="76"/>
      <c r="I31" s="76"/>
      <c r="J31" s="174"/>
    </row>
    <row r="32" spans="1:10" ht="12.75">
      <c r="A32" s="148" t="s">
        <v>878</v>
      </c>
      <c r="B32" s="134" t="s">
        <v>872</v>
      </c>
      <c r="C32" s="170">
        <f aca="true" t="shared" si="8" ref="C32:J32">C34+C35</f>
        <v>16089538.950000001</v>
      </c>
      <c r="D32" s="170">
        <f t="shared" si="8"/>
        <v>0</v>
      </c>
      <c r="E32" s="170">
        <f t="shared" si="8"/>
        <v>0</v>
      </c>
      <c r="F32" s="170">
        <f t="shared" si="8"/>
        <v>16089538.950000001</v>
      </c>
      <c r="G32" s="170">
        <f t="shared" si="8"/>
        <v>10363782.129999999</v>
      </c>
      <c r="H32" s="170">
        <f t="shared" si="8"/>
        <v>5428631.13</v>
      </c>
      <c r="I32" s="170">
        <f t="shared" si="8"/>
        <v>15792413.26</v>
      </c>
      <c r="J32" s="186">
        <f t="shared" si="8"/>
        <v>297125.69000000134</v>
      </c>
    </row>
    <row r="33" spans="1:10" ht="13.5" thickBot="1">
      <c r="A33" s="128"/>
      <c r="B33" s="137" t="s">
        <v>879</v>
      </c>
      <c r="C33" s="166"/>
      <c r="D33" s="166"/>
      <c r="E33" s="166"/>
      <c r="F33" s="166"/>
      <c r="G33" s="166"/>
      <c r="H33" s="166"/>
      <c r="I33" s="166"/>
      <c r="J33" s="173"/>
    </row>
    <row r="34" spans="1:10" ht="12.75">
      <c r="A34" s="22" t="s">
        <v>1459</v>
      </c>
      <c r="B34" s="5" t="s">
        <v>1548</v>
      </c>
      <c r="C34" s="183">
        <v>5363179.65</v>
      </c>
      <c r="D34" s="183">
        <v>0</v>
      </c>
      <c r="E34" s="183">
        <v>0</v>
      </c>
      <c r="F34" s="183">
        <f>C34+D34+E34</f>
        <v>5363179.65</v>
      </c>
      <c r="G34" s="183">
        <v>3459954.34</v>
      </c>
      <c r="H34" s="183">
        <v>1797073.26</v>
      </c>
      <c r="I34" s="183">
        <f>G34+H34</f>
        <v>5257027.6</v>
      </c>
      <c r="J34" s="184">
        <f>F34-I34</f>
        <v>106152.05000000075</v>
      </c>
    </row>
    <row r="35" spans="1:10" ht="12.75">
      <c r="A35" s="9" t="s">
        <v>881</v>
      </c>
      <c r="B35" s="5" t="s">
        <v>882</v>
      </c>
      <c r="C35" s="76">
        <v>10726359.3</v>
      </c>
      <c r="D35" s="76">
        <v>0</v>
      </c>
      <c r="E35" s="76">
        <v>0</v>
      </c>
      <c r="F35" s="76">
        <f>C35+D35+E35</f>
        <v>10726359.3</v>
      </c>
      <c r="G35" s="76">
        <v>6903827.79</v>
      </c>
      <c r="H35" s="76">
        <v>3631557.87</v>
      </c>
      <c r="I35" s="76">
        <f>G35+H35</f>
        <v>10535385.66</v>
      </c>
      <c r="J35" s="174">
        <f>F35-I35</f>
        <v>190973.6400000006</v>
      </c>
    </row>
    <row r="36" spans="1:10" ht="12.75">
      <c r="A36" s="9"/>
      <c r="B36" s="5"/>
      <c r="C36" s="76"/>
      <c r="D36" s="76"/>
      <c r="E36" s="76"/>
      <c r="F36" s="76"/>
      <c r="G36" s="76"/>
      <c r="H36" s="76"/>
      <c r="I36" s="76"/>
      <c r="J36" s="174"/>
    </row>
    <row r="37" spans="1:10" ht="13.5" thickBot="1">
      <c r="A37" s="124" t="s">
        <v>883</v>
      </c>
      <c r="B37" s="125" t="s">
        <v>884</v>
      </c>
      <c r="C37" s="168">
        <f aca="true" t="shared" si="9" ref="C37:J37">C38+C43+C57+C64+C72+C78+C81+C86+C93+C106</f>
        <v>69246703.68</v>
      </c>
      <c r="D37" s="168">
        <f t="shared" si="9"/>
        <v>9160183.379999999</v>
      </c>
      <c r="E37" s="168">
        <f t="shared" si="9"/>
        <v>2138265.05</v>
      </c>
      <c r="F37" s="168">
        <f t="shared" si="9"/>
        <v>80545152.11</v>
      </c>
      <c r="G37" s="168">
        <f t="shared" si="9"/>
        <v>40136143.36</v>
      </c>
      <c r="H37" s="168">
        <f t="shared" si="9"/>
        <v>22263556.57</v>
      </c>
      <c r="I37" s="168">
        <f t="shared" si="9"/>
        <v>62399699.93000001</v>
      </c>
      <c r="J37" s="176">
        <f t="shared" si="9"/>
        <v>18145452.179999996</v>
      </c>
    </row>
    <row r="38" spans="1:10" ht="14.25" thickBot="1" thickTop="1">
      <c r="A38" s="126" t="s">
        <v>246</v>
      </c>
      <c r="B38" s="127" t="s">
        <v>1002</v>
      </c>
      <c r="C38" s="169">
        <f aca="true" t="shared" si="10" ref="C38:J38">C39+C40+C41</f>
        <v>20466250</v>
      </c>
      <c r="D38" s="169">
        <f t="shared" si="10"/>
        <v>3660183.38</v>
      </c>
      <c r="E38" s="169">
        <f t="shared" si="10"/>
        <v>0</v>
      </c>
      <c r="F38" s="169">
        <f t="shared" si="10"/>
        <v>24126433.38</v>
      </c>
      <c r="G38" s="169">
        <f t="shared" si="10"/>
        <v>10431057.32</v>
      </c>
      <c r="H38" s="169">
        <f t="shared" si="10"/>
        <v>5907541.7</v>
      </c>
      <c r="I38" s="169">
        <f t="shared" si="10"/>
        <v>16338599.020000001</v>
      </c>
      <c r="J38" s="178">
        <f t="shared" si="10"/>
        <v>7787834.359999998</v>
      </c>
    </row>
    <row r="39" spans="1:10" ht="12.75">
      <c r="A39" s="194" t="s">
        <v>247</v>
      </c>
      <c r="B39" s="244" t="s">
        <v>248</v>
      </c>
      <c r="C39" s="222">
        <v>12966250</v>
      </c>
      <c r="D39" s="222">
        <v>0</v>
      </c>
      <c r="E39" s="222">
        <v>-100000</v>
      </c>
      <c r="F39" s="76">
        <f>C39+D39+E39</f>
        <v>12866250</v>
      </c>
      <c r="G39" s="222">
        <v>9295728.74</v>
      </c>
      <c r="H39" s="222">
        <v>3213303.98</v>
      </c>
      <c r="I39" s="76">
        <f>G39+H39</f>
        <v>12509032.72</v>
      </c>
      <c r="J39" s="174">
        <f>F39-I39</f>
        <v>357217.27999999933</v>
      </c>
    </row>
    <row r="40" spans="1:10" ht="12.75">
      <c r="A40" s="135" t="s">
        <v>1460</v>
      </c>
      <c r="B40" s="96" t="s">
        <v>1461</v>
      </c>
      <c r="C40" s="217">
        <v>7500000</v>
      </c>
      <c r="D40" s="217">
        <v>3660183.38</v>
      </c>
      <c r="E40" s="217">
        <v>0</v>
      </c>
      <c r="F40" s="76">
        <f>C40+D40+E40</f>
        <v>11160183.379999999</v>
      </c>
      <c r="G40" s="217">
        <v>1135328.58</v>
      </c>
      <c r="H40" s="217">
        <v>2607997.72</v>
      </c>
      <c r="I40" s="76">
        <f>G40+H40</f>
        <v>3743326.3000000003</v>
      </c>
      <c r="J40" s="174">
        <f>F40-I40</f>
        <v>7416857.079999998</v>
      </c>
    </row>
    <row r="41" spans="1:10" ht="12.75">
      <c r="A41" s="135" t="s">
        <v>1915</v>
      </c>
      <c r="B41" s="96" t="s">
        <v>1916</v>
      </c>
      <c r="C41" s="217">
        <v>0</v>
      </c>
      <c r="D41" s="217">
        <v>0</v>
      </c>
      <c r="E41" s="217">
        <v>100000</v>
      </c>
      <c r="F41" s="76">
        <f>C41+D41+E41</f>
        <v>100000</v>
      </c>
      <c r="G41" s="217">
        <v>0</v>
      </c>
      <c r="H41" s="217">
        <v>86240</v>
      </c>
      <c r="I41" s="76">
        <f>G41+H41</f>
        <v>86240</v>
      </c>
      <c r="J41" s="174">
        <f>F41-I41</f>
        <v>13760</v>
      </c>
    </row>
    <row r="42" spans="1:10" ht="12.75">
      <c r="A42" s="187"/>
      <c r="B42" s="85"/>
      <c r="C42" s="211"/>
      <c r="D42" s="211"/>
      <c r="E42" s="211"/>
      <c r="F42" s="211"/>
      <c r="G42" s="211"/>
      <c r="H42" s="211"/>
      <c r="I42" s="211"/>
      <c r="J42" s="212"/>
    </row>
    <row r="43" spans="1:10" ht="13.5" thickBot="1">
      <c r="A43" s="128" t="s">
        <v>885</v>
      </c>
      <c r="B43" s="129" t="s">
        <v>886</v>
      </c>
      <c r="C43" s="166">
        <f>C44+C45+C46</f>
        <v>9525000</v>
      </c>
      <c r="D43" s="166">
        <f aca="true" t="shared" si="11" ref="D43:J43">D44+D45+D46</f>
        <v>0</v>
      </c>
      <c r="E43" s="166">
        <f t="shared" si="11"/>
        <v>0</v>
      </c>
      <c r="F43" s="166">
        <f t="shared" si="11"/>
        <v>9525000</v>
      </c>
      <c r="G43" s="166">
        <f t="shared" si="11"/>
        <v>5839000</v>
      </c>
      <c r="H43" s="166">
        <f t="shared" si="11"/>
        <v>2885601.25</v>
      </c>
      <c r="I43" s="166">
        <f t="shared" si="11"/>
        <v>8724601.25</v>
      </c>
      <c r="J43" s="173">
        <f t="shared" si="11"/>
        <v>800398.75</v>
      </c>
    </row>
    <row r="44" spans="1:10" ht="12.75">
      <c r="A44" s="9" t="s">
        <v>887</v>
      </c>
      <c r="B44" s="5" t="s">
        <v>888</v>
      </c>
      <c r="C44" s="76">
        <v>5500000</v>
      </c>
      <c r="D44" s="76">
        <v>0</v>
      </c>
      <c r="E44" s="76">
        <v>0</v>
      </c>
      <c r="F44" s="76">
        <f>C44+D44+E44</f>
        <v>5500000</v>
      </c>
      <c r="G44" s="76">
        <v>3681100</v>
      </c>
      <c r="H44" s="76">
        <v>1818900</v>
      </c>
      <c r="I44" s="76">
        <f>G44+H44</f>
        <v>5500000</v>
      </c>
      <c r="J44" s="174">
        <f>F44-I44</f>
        <v>0</v>
      </c>
    </row>
    <row r="45" spans="1:10" ht="12.75">
      <c r="A45" s="9" t="s">
        <v>1463</v>
      </c>
      <c r="B45" s="5" t="s">
        <v>1464</v>
      </c>
      <c r="C45" s="76">
        <v>25000</v>
      </c>
      <c r="D45" s="76">
        <v>0</v>
      </c>
      <c r="E45" s="76">
        <v>0</v>
      </c>
      <c r="F45" s="76">
        <f>C45+D45+E45</f>
        <v>25000</v>
      </c>
      <c r="G45" s="76">
        <v>15000</v>
      </c>
      <c r="H45" s="76">
        <v>0</v>
      </c>
      <c r="I45" s="76">
        <f>G45+H45</f>
        <v>15000</v>
      </c>
      <c r="J45" s="174">
        <f>F45-I45</f>
        <v>10000</v>
      </c>
    </row>
    <row r="46" spans="1:10" ht="12.75">
      <c r="A46" s="9" t="s">
        <v>889</v>
      </c>
      <c r="B46" s="5" t="s">
        <v>890</v>
      </c>
      <c r="C46" s="76">
        <v>4000000</v>
      </c>
      <c r="D46" s="76">
        <v>0</v>
      </c>
      <c r="E46" s="76">
        <v>0</v>
      </c>
      <c r="F46" s="76">
        <f>C46+D46+E46</f>
        <v>4000000</v>
      </c>
      <c r="G46" s="76">
        <v>2142900</v>
      </c>
      <c r="H46" s="76">
        <v>1066701.25</v>
      </c>
      <c r="I46" s="76">
        <f>G46+H46</f>
        <v>3209601.25</v>
      </c>
      <c r="J46" s="174">
        <f>F46-I46</f>
        <v>790398.75</v>
      </c>
    </row>
    <row r="47" spans="1:10" ht="13.5" thickBot="1">
      <c r="A47" s="7"/>
      <c r="B47" s="1"/>
      <c r="C47" s="88"/>
      <c r="D47" s="88"/>
      <c r="E47" s="88"/>
      <c r="F47" s="88"/>
      <c r="G47" s="88"/>
      <c r="H47" s="88"/>
      <c r="I47" s="88"/>
      <c r="J47" s="180"/>
    </row>
    <row r="48" spans="1:10" ht="12.75">
      <c r="A48" s="52"/>
      <c r="B48" s="5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52"/>
      <c r="B49" s="5"/>
      <c r="C49" s="76"/>
      <c r="D49" s="76"/>
      <c r="E49" s="76"/>
      <c r="F49" s="76"/>
      <c r="G49" s="76"/>
      <c r="H49" s="76"/>
      <c r="I49" s="76"/>
      <c r="J49" s="76"/>
    </row>
    <row r="50" spans="1:10" ht="12.75">
      <c r="A50" s="52"/>
      <c r="B50" s="5"/>
      <c r="C50" s="76"/>
      <c r="D50" s="76"/>
      <c r="E50" s="76"/>
      <c r="F50" s="76"/>
      <c r="G50" s="76"/>
      <c r="H50" s="76"/>
      <c r="I50" s="76"/>
      <c r="J50" s="76"/>
    </row>
    <row r="51" spans="1:10" ht="12.75">
      <c r="A51" s="52"/>
      <c r="B51" s="5"/>
      <c r="C51" s="76"/>
      <c r="D51" s="76"/>
      <c r="E51" s="76"/>
      <c r="F51" s="76"/>
      <c r="G51" s="76"/>
      <c r="H51" s="76"/>
      <c r="I51" s="76"/>
      <c r="J51" s="76"/>
    </row>
    <row r="52" spans="1:10" ht="12.75">
      <c r="A52" s="32" t="s">
        <v>699</v>
      </c>
      <c r="B52" s="32"/>
      <c r="C52" s="32"/>
      <c r="D52" s="32"/>
      <c r="E52" s="32"/>
      <c r="F52" s="32"/>
      <c r="G52" s="32"/>
      <c r="H52" s="32"/>
      <c r="I52" s="32"/>
      <c r="J52" s="32" t="s">
        <v>763</v>
      </c>
    </row>
    <row r="53" spans="1:10" ht="13.5" thickBot="1">
      <c r="A53" s="84" t="str">
        <f>A3</f>
        <v>INFORME TRIMESTRAL DE EGRESOS (4 TRIMESTRE DEL 2015)  PROGRAMA: DIRECCIÓN Y ADMINISTRACION GENERALES</v>
      </c>
      <c r="B53" s="84"/>
      <c r="C53" s="84"/>
      <c r="D53" s="84"/>
      <c r="E53" s="84"/>
      <c r="F53" s="84"/>
      <c r="G53" s="84"/>
      <c r="H53" s="32"/>
      <c r="I53" s="32"/>
      <c r="J53" s="32"/>
    </row>
    <row r="54" spans="1:10" ht="13.5" thickBot="1">
      <c r="A54" s="33"/>
      <c r="B54" s="20"/>
      <c r="C54" s="599" t="s">
        <v>673</v>
      </c>
      <c r="D54" s="600"/>
      <c r="E54" s="600"/>
      <c r="F54" s="601"/>
      <c r="G54" s="599" t="s">
        <v>710</v>
      </c>
      <c r="H54" s="600"/>
      <c r="I54" s="601"/>
      <c r="J54" s="34"/>
    </row>
    <row r="55" spans="1:10" ht="12.75">
      <c r="A55" s="35" t="s">
        <v>684</v>
      </c>
      <c r="B55" s="324" t="s">
        <v>684</v>
      </c>
      <c r="C55" s="256" t="s">
        <v>702</v>
      </c>
      <c r="D55" s="602" t="s">
        <v>705</v>
      </c>
      <c r="E55" s="603"/>
      <c r="F55" s="37" t="s">
        <v>706</v>
      </c>
      <c r="G55" s="37" t="s">
        <v>707</v>
      </c>
      <c r="H55" s="37" t="s">
        <v>708</v>
      </c>
      <c r="I55" s="37" t="s">
        <v>677</v>
      </c>
      <c r="J55" s="38" t="s">
        <v>709</v>
      </c>
    </row>
    <row r="56" spans="1:10" ht="13.5" thickBot="1">
      <c r="A56" s="39" t="s">
        <v>701</v>
      </c>
      <c r="B56" s="326" t="s">
        <v>672</v>
      </c>
      <c r="C56" s="39"/>
      <c r="D56" s="40" t="s">
        <v>703</v>
      </c>
      <c r="E56" s="42" t="s">
        <v>704</v>
      </c>
      <c r="F56" s="41"/>
      <c r="G56" s="41"/>
      <c r="H56" s="41"/>
      <c r="I56" s="41"/>
      <c r="J56" s="43"/>
    </row>
    <row r="57" spans="1:10" ht="13.5" thickBot="1">
      <c r="A57" s="128" t="s">
        <v>891</v>
      </c>
      <c r="B57" s="146" t="s">
        <v>892</v>
      </c>
      <c r="C57" s="166">
        <f>SUM(C58:C62)</f>
        <v>18300000</v>
      </c>
      <c r="D57" s="166">
        <f aca="true" t="shared" si="12" ref="D57:J57">SUM(D58:D62)</f>
        <v>5500000</v>
      </c>
      <c r="E57" s="166">
        <f t="shared" si="12"/>
        <v>-2950000</v>
      </c>
      <c r="F57" s="166">
        <f t="shared" si="12"/>
        <v>20850000</v>
      </c>
      <c r="G57" s="166">
        <f t="shared" si="12"/>
        <v>11522914.719999999</v>
      </c>
      <c r="H57" s="166">
        <f t="shared" si="12"/>
        <v>7983190.62</v>
      </c>
      <c r="I57" s="166">
        <f t="shared" si="12"/>
        <v>19506105.34</v>
      </c>
      <c r="J57" s="173">
        <f t="shared" si="12"/>
        <v>1343894.6600000001</v>
      </c>
    </row>
    <row r="58" spans="1:10" ht="12.75">
      <c r="A58" s="22" t="s">
        <v>186</v>
      </c>
      <c r="B58" s="5" t="s">
        <v>187</v>
      </c>
      <c r="C58" s="183">
        <v>500000</v>
      </c>
      <c r="D58" s="183">
        <v>2500000</v>
      </c>
      <c r="E58" s="183">
        <v>2500000</v>
      </c>
      <c r="F58" s="183">
        <f>C58+D58+E58</f>
        <v>5500000</v>
      </c>
      <c r="G58" s="183">
        <v>3035300</v>
      </c>
      <c r="H58" s="183">
        <v>2014521.34</v>
      </c>
      <c r="I58" s="643">
        <f>G58+H58</f>
        <v>5049821.34</v>
      </c>
      <c r="J58" s="184">
        <f>F58-I58</f>
        <v>450178.66000000015</v>
      </c>
    </row>
    <row r="59" spans="1:10" ht="12.75">
      <c r="A59" s="135" t="s">
        <v>1229</v>
      </c>
      <c r="B59" s="147" t="s">
        <v>1230</v>
      </c>
      <c r="C59" s="76">
        <v>1000000</v>
      </c>
      <c r="D59" s="76">
        <v>0</v>
      </c>
      <c r="E59" s="76">
        <v>50000</v>
      </c>
      <c r="F59" s="76">
        <f>C59+E59+D59</f>
        <v>1050000</v>
      </c>
      <c r="G59" s="76">
        <v>563000</v>
      </c>
      <c r="H59" s="76">
        <v>0</v>
      </c>
      <c r="I59" s="76">
        <f>G59+H59</f>
        <v>563000</v>
      </c>
      <c r="J59" s="174">
        <f>F59-I59</f>
        <v>487000</v>
      </c>
    </row>
    <row r="60" spans="1:10" ht="12.75">
      <c r="A60" s="9" t="s">
        <v>893</v>
      </c>
      <c r="B60" s="5" t="s">
        <v>894</v>
      </c>
      <c r="C60" s="76">
        <v>500000</v>
      </c>
      <c r="D60" s="76">
        <v>0</v>
      </c>
      <c r="E60" s="76">
        <v>0</v>
      </c>
      <c r="F60" s="76">
        <f>C60+E60+D60</f>
        <v>500000</v>
      </c>
      <c r="G60" s="76">
        <v>79456</v>
      </c>
      <c r="H60" s="76">
        <v>13828</v>
      </c>
      <c r="I60" s="76">
        <f>G60+H60</f>
        <v>93284</v>
      </c>
      <c r="J60" s="174">
        <f>F60-I60</f>
        <v>406716</v>
      </c>
    </row>
    <row r="61" spans="1:10" ht="12.75">
      <c r="A61" s="135" t="s">
        <v>1231</v>
      </c>
      <c r="B61" s="245" t="s">
        <v>1232</v>
      </c>
      <c r="C61" s="76">
        <v>0</v>
      </c>
      <c r="D61" s="76">
        <v>0</v>
      </c>
      <c r="E61" s="76">
        <v>0</v>
      </c>
      <c r="F61" s="76">
        <f>C61+E61+D61</f>
        <v>0</v>
      </c>
      <c r="G61" s="76">
        <v>0</v>
      </c>
      <c r="H61" s="76">
        <v>0</v>
      </c>
      <c r="I61" s="76">
        <f>G61+H61</f>
        <v>0</v>
      </c>
      <c r="J61" s="174">
        <f>F61-I61</f>
        <v>0</v>
      </c>
    </row>
    <row r="62" spans="1:10" ht="12.75">
      <c r="A62" s="9" t="s">
        <v>349</v>
      </c>
      <c r="B62" s="51" t="s">
        <v>350</v>
      </c>
      <c r="C62" s="76">
        <v>16300000</v>
      </c>
      <c r="D62" s="76">
        <v>3000000</v>
      </c>
      <c r="E62" s="76">
        <v>-5500000</v>
      </c>
      <c r="F62" s="76">
        <f>C62+E62+D62</f>
        <v>13800000</v>
      </c>
      <c r="G62" s="76">
        <v>7845158.72</v>
      </c>
      <c r="H62" s="76">
        <v>5954841.28</v>
      </c>
      <c r="I62" s="644">
        <f>G62+H62</f>
        <v>13800000</v>
      </c>
      <c r="J62" s="174">
        <f>F62-I62</f>
        <v>0</v>
      </c>
    </row>
    <row r="63" spans="1:10" ht="12.75">
      <c r="A63" s="9"/>
      <c r="B63" s="51"/>
      <c r="C63" s="76"/>
      <c r="D63" s="76"/>
      <c r="E63" s="76"/>
      <c r="F63" s="76"/>
      <c r="G63" s="76"/>
      <c r="H63" s="76"/>
      <c r="I63" s="76"/>
      <c r="J63" s="174"/>
    </row>
    <row r="64" spans="1:10" ht="13.5" thickBot="1">
      <c r="A64" s="128" t="s">
        <v>895</v>
      </c>
      <c r="B64" s="129" t="s">
        <v>896</v>
      </c>
      <c r="C64" s="166">
        <f>C65+C66+C67+C68+C69+C70</f>
        <v>8020000</v>
      </c>
      <c r="D64" s="166">
        <f aca="true" t="shared" si="13" ref="D64:J64">D65+D66+D67+D68+D69+D70</f>
        <v>0</v>
      </c>
      <c r="E64" s="166">
        <f t="shared" si="13"/>
        <v>3080000</v>
      </c>
      <c r="F64" s="166">
        <f t="shared" si="13"/>
        <v>11100000</v>
      </c>
      <c r="G64" s="166">
        <f t="shared" si="13"/>
        <v>4532600</v>
      </c>
      <c r="H64" s="166">
        <f t="shared" si="13"/>
        <v>856668</v>
      </c>
      <c r="I64" s="166">
        <f t="shared" si="13"/>
        <v>5389268</v>
      </c>
      <c r="J64" s="173">
        <f t="shared" si="13"/>
        <v>5710732</v>
      </c>
    </row>
    <row r="65" spans="1:10" ht="12.75">
      <c r="A65" s="135" t="s">
        <v>279</v>
      </c>
      <c r="B65" s="147" t="s">
        <v>280</v>
      </c>
      <c r="C65" s="217">
        <v>5200000</v>
      </c>
      <c r="D65" s="217">
        <v>0</v>
      </c>
      <c r="E65" s="217">
        <v>0</v>
      </c>
      <c r="F65" s="76">
        <f aca="true" t="shared" si="14" ref="F65:F70">SUM(C65:E65)</f>
        <v>5200000</v>
      </c>
      <c r="G65" s="217">
        <v>4532600</v>
      </c>
      <c r="H65" s="217">
        <v>667400</v>
      </c>
      <c r="I65" s="76">
        <f aca="true" t="shared" si="15" ref="I65:I70">G65+H65</f>
        <v>5200000</v>
      </c>
      <c r="J65" s="174">
        <f aca="true" t="shared" si="16" ref="J65:J70">F65-I65</f>
        <v>0</v>
      </c>
    </row>
    <row r="66" spans="1:10" ht="12.75">
      <c r="A66" s="135" t="s">
        <v>385</v>
      </c>
      <c r="B66" s="156" t="s">
        <v>334</v>
      </c>
      <c r="C66" s="217">
        <v>2000000</v>
      </c>
      <c r="D66" s="217">
        <v>0</v>
      </c>
      <c r="E66" s="217">
        <v>3000000</v>
      </c>
      <c r="F66" s="76">
        <f t="shared" si="14"/>
        <v>5000000</v>
      </c>
      <c r="G66" s="217">
        <v>0</v>
      </c>
      <c r="H66" s="217">
        <v>106000</v>
      </c>
      <c r="I66" s="76">
        <f t="shared" si="15"/>
        <v>106000</v>
      </c>
      <c r="J66" s="174">
        <f t="shared" si="16"/>
        <v>4894000</v>
      </c>
    </row>
    <row r="67" spans="1:10" ht="12.75">
      <c r="A67" s="9" t="s">
        <v>897</v>
      </c>
      <c r="B67" s="97" t="s">
        <v>898</v>
      </c>
      <c r="C67" s="76">
        <v>0</v>
      </c>
      <c r="D67" s="76">
        <v>0</v>
      </c>
      <c r="E67" s="76">
        <v>0</v>
      </c>
      <c r="F67" s="76">
        <f t="shared" si="14"/>
        <v>0</v>
      </c>
      <c r="G67" s="76">
        <v>0</v>
      </c>
      <c r="H67" s="76">
        <v>0</v>
      </c>
      <c r="I67" s="76">
        <f t="shared" si="15"/>
        <v>0</v>
      </c>
      <c r="J67" s="174">
        <f t="shared" si="16"/>
        <v>0</v>
      </c>
    </row>
    <row r="68" spans="1:10" ht="12.75">
      <c r="A68" s="9" t="s">
        <v>899</v>
      </c>
      <c r="B68" s="96" t="s">
        <v>900</v>
      </c>
      <c r="C68" s="76">
        <v>0</v>
      </c>
      <c r="D68" s="76">
        <v>0</v>
      </c>
      <c r="E68" s="76">
        <v>0</v>
      </c>
      <c r="F68" s="76">
        <f t="shared" si="14"/>
        <v>0</v>
      </c>
      <c r="G68" s="76">
        <v>0</v>
      </c>
      <c r="H68" s="76">
        <v>0</v>
      </c>
      <c r="I68" s="76">
        <f t="shared" si="15"/>
        <v>0</v>
      </c>
      <c r="J68" s="174">
        <f t="shared" si="16"/>
        <v>0</v>
      </c>
    </row>
    <row r="69" spans="1:10" ht="12.75">
      <c r="A69" s="9" t="s">
        <v>665</v>
      </c>
      <c r="B69" s="96" t="s">
        <v>666</v>
      </c>
      <c r="C69" s="76">
        <v>0</v>
      </c>
      <c r="D69" s="76">
        <v>0</v>
      </c>
      <c r="E69" s="76">
        <v>80000</v>
      </c>
      <c r="F69" s="76">
        <f t="shared" si="14"/>
        <v>80000</v>
      </c>
      <c r="G69" s="76">
        <v>0</v>
      </c>
      <c r="H69" s="76">
        <v>66800</v>
      </c>
      <c r="I69" s="76">
        <f t="shared" si="15"/>
        <v>66800</v>
      </c>
      <c r="J69" s="174">
        <f t="shared" si="16"/>
        <v>13200</v>
      </c>
    </row>
    <row r="70" spans="1:10" ht="12.75">
      <c r="A70" s="9" t="s">
        <v>281</v>
      </c>
      <c r="B70" s="96" t="s">
        <v>282</v>
      </c>
      <c r="C70" s="76">
        <v>820000</v>
      </c>
      <c r="D70" s="76">
        <v>0</v>
      </c>
      <c r="E70" s="76">
        <v>0</v>
      </c>
      <c r="F70" s="76">
        <f t="shared" si="14"/>
        <v>820000</v>
      </c>
      <c r="G70" s="76">
        <v>0</v>
      </c>
      <c r="H70" s="76">
        <v>16468</v>
      </c>
      <c r="I70" s="76">
        <f t="shared" si="15"/>
        <v>16468</v>
      </c>
      <c r="J70" s="174">
        <f t="shared" si="16"/>
        <v>803532</v>
      </c>
    </row>
    <row r="71" spans="1:10" ht="12.75">
      <c r="A71" s="9"/>
      <c r="B71" s="96"/>
      <c r="C71" s="76"/>
      <c r="D71" s="76"/>
      <c r="E71" s="76"/>
      <c r="F71" s="76"/>
      <c r="G71" s="76"/>
      <c r="H71" s="76"/>
      <c r="I71" s="76"/>
      <c r="J71" s="174"/>
    </row>
    <row r="72" spans="1:10" ht="13.5" thickBot="1">
      <c r="A72" s="128" t="s">
        <v>249</v>
      </c>
      <c r="B72" s="131" t="s">
        <v>250</v>
      </c>
      <c r="C72" s="166">
        <f>SUM(C73:C76)</f>
        <v>100000</v>
      </c>
      <c r="D72" s="166">
        <f aca="true" t="shared" si="17" ref="D72:J72">SUM(D73:D76)</f>
        <v>0</v>
      </c>
      <c r="E72" s="166">
        <f t="shared" si="17"/>
        <v>0</v>
      </c>
      <c r="F72" s="166">
        <f t="shared" si="17"/>
        <v>100000</v>
      </c>
      <c r="G72" s="166">
        <f t="shared" si="17"/>
        <v>7380</v>
      </c>
      <c r="H72" s="166">
        <f t="shared" si="17"/>
        <v>0</v>
      </c>
      <c r="I72" s="166">
        <f t="shared" si="17"/>
        <v>7380</v>
      </c>
      <c r="J72" s="173">
        <f t="shared" si="17"/>
        <v>92620</v>
      </c>
    </row>
    <row r="73" spans="1:10" ht="12.75">
      <c r="A73" s="135" t="s">
        <v>1466</v>
      </c>
      <c r="B73" s="96" t="s">
        <v>1302</v>
      </c>
      <c r="C73" s="217">
        <v>50000</v>
      </c>
      <c r="D73" s="217">
        <v>0</v>
      </c>
      <c r="E73" s="217">
        <v>0</v>
      </c>
      <c r="F73" s="76">
        <f>SUM(C73:E73)</f>
        <v>50000</v>
      </c>
      <c r="G73" s="217">
        <v>660</v>
      </c>
      <c r="H73" s="217">
        <v>0</v>
      </c>
      <c r="I73" s="76">
        <f>G73+H73</f>
        <v>660</v>
      </c>
      <c r="J73" s="174">
        <f>F73-I73</f>
        <v>49340</v>
      </c>
    </row>
    <row r="74" spans="1:10" ht="12.75">
      <c r="A74" s="9" t="s">
        <v>251</v>
      </c>
      <c r="B74" s="96" t="s">
        <v>252</v>
      </c>
      <c r="C74" s="76">
        <v>50000</v>
      </c>
      <c r="D74" s="76">
        <v>0</v>
      </c>
      <c r="E74" s="76">
        <v>0</v>
      </c>
      <c r="F74" s="76">
        <f>SUM(C74:E74)</f>
        <v>50000</v>
      </c>
      <c r="G74" s="76">
        <v>6720</v>
      </c>
      <c r="H74" s="76">
        <v>0</v>
      </c>
      <c r="I74" s="76">
        <f>G74+H74</f>
        <v>6720</v>
      </c>
      <c r="J74" s="174">
        <f>F74-I74</f>
        <v>43280</v>
      </c>
    </row>
    <row r="75" spans="1:10" ht="12.75">
      <c r="A75" s="135" t="s">
        <v>1234</v>
      </c>
      <c r="B75" s="96" t="s">
        <v>1235</v>
      </c>
      <c r="C75" s="76">
        <v>0</v>
      </c>
      <c r="D75" s="76">
        <v>0</v>
      </c>
      <c r="E75" s="76">
        <v>0</v>
      </c>
      <c r="F75" s="76">
        <f>SUM(C75:E75)</f>
        <v>0</v>
      </c>
      <c r="G75" s="76">
        <v>0</v>
      </c>
      <c r="H75" s="76">
        <v>0</v>
      </c>
      <c r="I75" s="76">
        <v>0</v>
      </c>
      <c r="J75" s="174">
        <f>F75-I75</f>
        <v>0</v>
      </c>
    </row>
    <row r="76" spans="1:10" ht="12.75">
      <c r="A76" s="135" t="s">
        <v>1260</v>
      </c>
      <c r="B76" s="96" t="s">
        <v>1236</v>
      </c>
      <c r="C76" s="76">
        <v>0</v>
      </c>
      <c r="D76" s="76">
        <v>0</v>
      </c>
      <c r="E76" s="76">
        <v>0</v>
      </c>
      <c r="F76" s="76">
        <f>SUM(C76:E76)</f>
        <v>0</v>
      </c>
      <c r="G76" s="76">
        <v>0</v>
      </c>
      <c r="H76" s="76">
        <v>0</v>
      </c>
      <c r="I76" s="76">
        <v>0</v>
      </c>
      <c r="J76" s="174">
        <f>F76-I76</f>
        <v>0</v>
      </c>
    </row>
    <row r="77" spans="1:10" ht="12.75">
      <c r="A77" s="9"/>
      <c r="B77" s="96"/>
      <c r="C77" s="76"/>
      <c r="D77" s="76"/>
      <c r="E77" s="76"/>
      <c r="F77" s="76"/>
      <c r="G77" s="76"/>
      <c r="H77" s="76"/>
      <c r="I77" s="76"/>
      <c r="J77" s="174"/>
    </row>
    <row r="78" spans="1:10" ht="13.5" thickBot="1">
      <c r="A78" s="128" t="s">
        <v>901</v>
      </c>
      <c r="B78" s="138" t="s">
        <v>902</v>
      </c>
      <c r="C78" s="166">
        <f aca="true" t="shared" si="18" ref="C78:J78">C79</f>
        <v>6235453.68</v>
      </c>
      <c r="D78" s="166">
        <f t="shared" si="18"/>
        <v>0</v>
      </c>
      <c r="E78" s="166">
        <f t="shared" si="18"/>
        <v>1008265.05</v>
      </c>
      <c r="F78" s="166">
        <f t="shared" si="18"/>
        <v>7243718.7299999995</v>
      </c>
      <c r="G78" s="166">
        <f t="shared" si="18"/>
        <v>6638218.73</v>
      </c>
      <c r="H78" s="166">
        <f t="shared" si="18"/>
        <v>597485</v>
      </c>
      <c r="I78" s="166">
        <f t="shared" si="18"/>
        <v>7235703.73</v>
      </c>
      <c r="J78" s="173">
        <f t="shared" si="18"/>
        <v>8014.999999999069</v>
      </c>
    </row>
    <row r="79" spans="1:10" ht="12.75">
      <c r="A79" s="9" t="s">
        <v>903</v>
      </c>
      <c r="B79" s="51" t="s">
        <v>730</v>
      </c>
      <c r="C79" s="76">
        <v>6235453.68</v>
      </c>
      <c r="D79" s="76">
        <v>0</v>
      </c>
      <c r="E79" s="76">
        <v>1008265.05</v>
      </c>
      <c r="F79" s="76">
        <f>SUM(C79:E79)</f>
        <v>7243718.7299999995</v>
      </c>
      <c r="G79" s="76">
        <v>6638218.73</v>
      </c>
      <c r="H79" s="76">
        <v>597485</v>
      </c>
      <c r="I79" s="76">
        <f>G79+H79</f>
        <v>7235703.73</v>
      </c>
      <c r="J79" s="174">
        <f>F79-I79</f>
        <v>8014.999999999069</v>
      </c>
    </row>
    <row r="80" spans="1:10" ht="12.75">
      <c r="A80" s="9"/>
      <c r="B80" s="51"/>
      <c r="C80" s="76"/>
      <c r="D80" s="76"/>
      <c r="E80" s="76"/>
      <c r="F80" s="76"/>
      <c r="G80" s="76"/>
      <c r="H80" s="76"/>
      <c r="I80" s="76"/>
      <c r="J80" s="174"/>
    </row>
    <row r="81" spans="1:10" ht="13.5" thickBot="1">
      <c r="A81" s="128" t="s">
        <v>253</v>
      </c>
      <c r="B81" s="138" t="s">
        <v>254</v>
      </c>
      <c r="C81" s="166">
        <f>C82+C83+C84</f>
        <v>5500000</v>
      </c>
      <c r="D81" s="166">
        <f aca="true" t="shared" si="19" ref="D81:J81">D82+D83+D84</f>
        <v>0</v>
      </c>
      <c r="E81" s="166">
        <f t="shared" si="19"/>
        <v>0</v>
      </c>
      <c r="F81" s="166">
        <f t="shared" si="19"/>
        <v>5500000</v>
      </c>
      <c r="G81" s="166">
        <f t="shared" si="19"/>
        <v>492400</v>
      </c>
      <c r="H81" s="166">
        <f t="shared" si="19"/>
        <v>3098000</v>
      </c>
      <c r="I81" s="166">
        <f t="shared" si="19"/>
        <v>3590400</v>
      </c>
      <c r="J81" s="173">
        <f t="shared" si="19"/>
        <v>1909600</v>
      </c>
    </row>
    <row r="82" spans="1:10" ht="12.75">
      <c r="A82" s="9" t="s">
        <v>255</v>
      </c>
      <c r="B82" s="51" t="s">
        <v>256</v>
      </c>
      <c r="C82" s="76">
        <v>5500000</v>
      </c>
      <c r="D82" s="76">
        <v>0</v>
      </c>
      <c r="E82" s="76">
        <v>0</v>
      </c>
      <c r="F82" s="76">
        <f>SUM(C82:E82)</f>
        <v>5500000</v>
      </c>
      <c r="G82" s="76">
        <v>492400</v>
      </c>
      <c r="H82" s="76">
        <v>3098000</v>
      </c>
      <c r="I82" s="76">
        <f>G82+H82</f>
        <v>3590400</v>
      </c>
      <c r="J82" s="174">
        <f>F82-I82</f>
        <v>1909600</v>
      </c>
    </row>
    <row r="83" spans="1:10" ht="12.75">
      <c r="A83" s="9" t="s">
        <v>287</v>
      </c>
      <c r="B83" s="51" t="s">
        <v>289</v>
      </c>
      <c r="C83" s="76">
        <v>0</v>
      </c>
      <c r="D83" s="76">
        <v>0</v>
      </c>
      <c r="E83" s="76">
        <v>0</v>
      </c>
      <c r="F83" s="76">
        <f>SUM(C83:E83)</f>
        <v>0</v>
      </c>
      <c r="G83" s="76">
        <v>0</v>
      </c>
      <c r="H83" s="76">
        <v>0</v>
      </c>
      <c r="I83" s="76">
        <f>G83+H83</f>
        <v>0</v>
      </c>
      <c r="J83" s="174">
        <f>F83-I83</f>
        <v>0</v>
      </c>
    </row>
    <row r="84" spans="1:10" ht="12.75">
      <c r="A84" s="9" t="s">
        <v>512</v>
      </c>
      <c r="B84" s="51" t="s">
        <v>513</v>
      </c>
      <c r="C84" s="76">
        <v>0</v>
      </c>
      <c r="D84" s="76">
        <v>0</v>
      </c>
      <c r="E84" s="76">
        <v>0</v>
      </c>
      <c r="F84" s="76">
        <f>SUM(C84:E84)</f>
        <v>0</v>
      </c>
      <c r="G84" s="76">
        <v>0</v>
      </c>
      <c r="H84" s="76">
        <v>0</v>
      </c>
      <c r="I84" s="76">
        <f>G84+H84</f>
        <v>0</v>
      </c>
      <c r="J84" s="174">
        <f>F84-I84</f>
        <v>0</v>
      </c>
    </row>
    <row r="85" spans="1:10" ht="12.75">
      <c r="A85" s="9"/>
      <c r="B85" s="5"/>
      <c r="C85" s="76"/>
      <c r="D85" s="76"/>
      <c r="E85" s="76"/>
      <c r="F85" s="76"/>
      <c r="G85" s="76"/>
      <c r="H85" s="76"/>
      <c r="I85" s="76"/>
      <c r="J85" s="174"/>
    </row>
    <row r="86" spans="1:10" ht="13.5" thickBot="1">
      <c r="A86" s="128" t="s">
        <v>904</v>
      </c>
      <c r="B86" s="131" t="s">
        <v>905</v>
      </c>
      <c r="C86" s="166">
        <f>SUM(C87:C91)</f>
        <v>1000000</v>
      </c>
      <c r="D86" s="166">
        <f aca="true" t="shared" si="20" ref="D86:J86">SUM(D87:D91)</f>
        <v>0</v>
      </c>
      <c r="E86" s="166">
        <f t="shared" si="20"/>
        <v>500000</v>
      </c>
      <c r="F86" s="166">
        <f t="shared" si="20"/>
        <v>1500000</v>
      </c>
      <c r="G86" s="166">
        <f t="shared" si="20"/>
        <v>576025.59</v>
      </c>
      <c r="H86" s="166">
        <f t="shared" si="20"/>
        <v>577660</v>
      </c>
      <c r="I86" s="166">
        <f t="shared" si="20"/>
        <v>1153685.59</v>
      </c>
      <c r="J86" s="173">
        <f t="shared" si="20"/>
        <v>346314.4099999999</v>
      </c>
    </row>
    <row r="87" spans="1:10" ht="12.75">
      <c r="A87" s="135" t="s">
        <v>1239</v>
      </c>
      <c r="B87" s="96" t="s">
        <v>1021</v>
      </c>
      <c r="C87" s="217">
        <v>0</v>
      </c>
      <c r="D87" s="217">
        <v>0</v>
      </c>
      <c r="E87" s="217">
        <v>85000</v>
      </c>
      <c r="F87" s="76">
        <f>SUM(C87:E87)</f>
        <v>85000</v>
      </c>
      <c r="G87" s="217">
        <v>0</v>
      </c>
      <c r="H87" s="217">
        <v>80000</v>
      </c>
      <c r="I87" s="76">
        <f>G87+H87</f>
        <v>80000</v>
      </c>
      <c r="J87" s="174">
        <f>F87-I87</f>
        <v>5000</v>
      </c>
    </row>
    <row r="88" spans="1:10" ht="12.75">
      <c r="A88" s="9" t="s">
        <v>906</v>
      </c>
      <c r="B88" s="96" t="s">
        <v>907</v>
      </c>
      <c r="C88" s="76">
        <v>500000</v>
      </c>
      <c r="D88" s="76">
        <v>0</v>
      </c>
      <c r="E88" s="76">
        <v>-24637.17</v>
      </c>
      <c r="F88" s="76">
        <f>SUM(C88:E88)</f>
        <v>475362.83</v>
      </c>
      <c r="G88" s="76">
        <v>336388.42</v>
      </c>
      <c r="H88" s="76">
        <v>106700</v>
      </c>
      <c r="I88" s="76">
        <f>G88+H88</f>
        <v>443088.42</v>
      </c>
      <c r="J88" s="174">
        <f>F88-I88</f>
        <v>32274.410000000033</v>
      </c>
    </row>
    <row r="89" spans="1:10" ht="12.75">
      <c r="A89" s="9" t="s">
        <v>908</v>
      </c>
      <c r="B89" s="96" t="s">
        <v>909</v>
      </c>
      <c r="C89" s="76">
        <v>0</v>
      </c>
      <c r="D89" s="76">
        <v>0</v>
      </c>
      <c r="E89" s="76">
        <v>0</v>
      </c>
      <c r="F89" s="76">
        <f>SUM(C89:E89)</f>
        <v>0</v>
      </c>
      <c r="G89" s="76">
        <v>0</v>
      </c>
      <c r="H89" s="76">
        <v>0</v>
      </c>
      <c r="I89" s="76">
        <f>G89+H89</f>
        <v>0</v>
      </c>
      <c r="J89" s="174">
        <f>F89-I89</f>
        <v>0</v>
      </c>
    </row>
    <row r="90" spans="1:10" ht="12.75">
      <c r="A90" s="9" t="s">
        <v>910</v>
      </c>
      <c r="B90" s="96" t="s">
        <v>911</v>
      </c>
      <c r="C90" s="76">
        <v>0</v>
      </c>
      <c r="D90" s="76">
        <v>0</v>
      </c>
      <c r="E90" s="76">
        <v>0</v>
      </c>
      <c r="F90" s="76">
        <f>SUM(C90:E90)</f>
        <v>0</v>
      </c>
      <c r="G90" s="76">
        <v>0</v>
      </c>
      <c r="H90" s="76">
        <v>0</v>
      </c>
      <c r="I90" s="76">
        <f>G90+H90</f>
        <v>0</v>
      </c>
      <c r="J90" s="174">
        <f>F90-I90</f>
        <v>0</v>
      </c>
    </row>
    <row r="91" spans="1:10" ht="12.75">
      <c r="A91" s="9" t="s">
        <v>912</v>
      </c>
      <c r="B91" s="96" t="s">
        <v>913</v>
      </c>
      <c r="C91" s="76">
        <v>500000</v>
      </c>
      <c r="D91" s="76">
        <v>0</v>
      </c>
      <c r="E91" s="76">
        <v>439637.17</v>
      </c>
      <c r="F91" s="76">
        <f>SUM(C91:E91)</f>
        <v>939637.1699999999</v>
      </c>
      <c r="G91" s="76">
        <v>239637.17</v>
      </c>
      <c r="H91" s="76">
        <v>390960</v>
      </c>
      <c r="I91" s="76">
        <f>G91+H91</f>
        <v>630597.17</v>
      </c>
      <c r="J91" s="174">
        <f>F91-I91</f>
        <v>309039.9999999999</v>
      </c>
    </row>
    <row r="92" spans="1:10" ht="12.75">
      <c r="A92" s="9"/>
      <c r="B92" s="96"/>
      <c r="C92" s="76"/>
      <c r="D92" s="76"/>
      <c r="E92" s="76"/>
      <c r="F92" s="76"/>
      <c r="G92" s="76"/>
      <c r="H92" s="76"/>
      <c r="I92" s="76"/>
      <c r="J92" s="174"/>
    </row>
    <row r="93" spans="1:10" ht="13.5" thickBot="1">
      <c r="A93" s="128" t="s">
        <v>1261</v>
      </c>
      <c r="B93" s="131" t="s">
        <v>1262</v>
      </c>
      <c r="C93" s="166">
        <f>C94</f>
        <v>100000</v>
      </c>
      <c r="D93" s="166">
        <f aca="true" t="shared" si="21" ref="D93:J93">D94</f>
        <v>0</v>
      </c>
      <c r="E93" s="166">
        <f t="shared" si="21"/>
        <v>300000</v>
      </c>
      <c r="F93" s="166">
        <f t="shared" si="21"/>
        <v>400000</v>
      </c>
      <c r="G93" s="166">
        <f t="shared" si="21"/>
        <v>96547</v>
      </c>
      <c r="H93" s="166">
        <f t="shared" si="21"/>
        <v>288490</v>
      </c>
      <c r="I93" s="166">
        <f t="shared" si="21"/>
        <v>385037</v>
      </c>
      <c r="J93" s="173">
        <f t="shared" si="21"/>
        <v>14963</v>
      </c>
    </row>
    <row r="94" spans="1:10" ht="12.75">
      <c r="A94" s="135" t="s">
        <v>1263</v>
      </c>
      <c r="B94" s="96" t="s">
        <v>1264</v>
      </c>
      <c r="C94" s="76">
        <v>100000</v>
      </c>
      <c r="D94" s="76">
        <v>0</v>
      </c>
      <c r="E94" s="76">
        <v>300000</v>
      </c>
      <c r="F94" s="76">
        <f>SUM(C94:E94)</f>
        <v>400000</v>
      </c>
      <c r="G94" s="76">
        <v>96547</v>
      </c>
      <c r="H94" s="76">
        <v>288490</v>
      </c>
      <c r="I94" s="76">
        <f>G94+H94</f>
        <v>385037</v>
      </c>
      <c r="J94" s="174">
        <f>F94-I94</f>
        <v>14963</v>
      </c>
    </row>
    <row r="95" spans="1:10" ht="13.5" thickBot="1">
      <c r="A95" s="189"/>
      <c r="B95" s="99"/>
      <c r="C95" s="88"/>
      <c r="D95" s="88"/>
      <c r="E95" s="88"/>
      <c r="F95" s="88"/>
      <c r="G95" s="88"/>
      <c r="H95" s="88"/>
      <c r="I95" s="88"/>
      <c r="J95" s="180"/>
    </row>
    <row r="96" spans="1:10" ht="12.75">
      <c r="A96" s="334"/>
      <c r="B96" s="96"/>
      <c r="C96" s="76"/>
      <c r="D96" s="76"/>
      <c r="E96" s="76"/>
      <c r="F96" s="76"/>
      <c r="G96" s="76"/>
      <c r="H96" s="76"/>
      <c r="I96" s="76"/>
      <c r="J96" s="76"/>
    </row>
    <row r="97" spans="1:10" ht="12.75">
      <c r="A97" s="334"/>
      <c r="B97" s="96"/>
      <c r="C97" s="76"/>
      <c r="D97" s="76"/>
      <c r="E97" s="76"/>
      <c r="F97" s="76"/>
      <c r="G97" s="76"/>
      <c r="H97" s="76"/>
      <c r="I97" s="76"/>
      <c r="J97" s="76"/>
    </row>
    <row r="98" spans="1:10" ht="12.75">
      <c r="A98" s="334"/>
      <c r="B98" s="96"/>
      <c r="C98" s="76"/>
      <c r="D98" s="76"/>
      <c r="E98" s="76"/>
      <c r="F98" s="76"/>
      <c r="G98" s="76"/>
      <c r="H98" s="76"/>
      <c r="I98" s="76"/>
      <c r="J98" s="76"/>
    </row>
    <row r="99" spans="1:10" ht="12.75">
      <c r="A99" s="334"/>
      <c r="B99" s="96"/>
      <c r="C99" s="76"/>
      <c r="D99" s="76"/>
      <c r="E99" s="76"/>
      <c r="F99" s="76"/>
      <c r="G99" s="76"/>
      <c r="H99" s="76"/>
      <c r="I99" s="76"/>
      <c r="J99" s="76"/>
    </row>
    <row r="100" spans="1:10" ht="12.75">
      <c r="A100" s="334"/>
      <c r="B100" s="96"/>
      <c r="C100" s="76"/>
      <c r="D100" s="76"/>
      <c r="E100" s="76"/>
      <c r="F100" s="76"/>
      <c r="G100" s="76"/>
      <c r="H100" s="76"/>
      <c r="I100" s="76"/>
      <c r="J100" s="76"/>
    </row>
    <row r="101" spans="1:10" ht="12.75">
      <c r="A101" s="55" t="s">
        <v>699</v>
      </c>
      <c r="B101" s="55"/>
      <c r="C101" s="55"/>
      <c r="D101" s="55"/>
      <c r="E101" s="55"/>
      <c r="F101" s="55"/>
      <c r="G101" s="55"/>
      <c r="H101" s="55"/>
      <c r="I101" s="55"/>
      <c r="J101" s="55" t="s">
        <v>1066</v>
      </c>
    </row>
    <row r="102" spans="1:10" ht="13.5" thickBot="1">
      <c r="A102" s="237" t="str">
        <f>A3</f>
        <v>INFORME TRIMESTRAL DE EGRESOS (4 TRIMESTRE DEL 2015)  PROGRAMA: DIRECCIÓN Y ADMINISTRACION GENERALES</v>
      </c>
      <c r="B102" s="237"/>
      <c r="C102" s="237"/>
      <c r="D102" s="237"/>
      <c r="E102" s="237"/>
      <c r="F102" s="237"/>
      <c r="G102" s="237"/>
      <c r="H102" s="129"/>
      <c r="I102" s="129"/>
      <c r="J102" s="129"/>
    </row>
    <row r="103" spans="1:10" ht="13.5" thickBot="1">
      <c r="A103" s="33"/>
      <c r="B103" s="20"/>
      <c r="C103" s="599" t="s">
        <v>673</v>
      </c>
      <c r="D103" s="600"/>
      <c r="E103" s="600"/>
      <c r="F103" s="601"/>
      <c r="G103" s="599" t="s">
        <v>710</v>
      </c>
      <c r="H103" s="600"/>
      <c r="I103" s="601"/>
      <c r="J103" s="34"/>
    </row>
    <row r="104" spans="1:10" ht="12.75">
      <c r="A104" s="35" t="s">
        <v>684</v>
      </c>
      <c r="B104" s="324" t="s">
        <v>684</v>
      </c>
      <c r="C104" s="256" t="s">
        <v>702</v>
      </c>
      <c r="D104" s="602" t="s">
        <v>705</v>
      </c>
      <c r="E104" s="603"/>
      <c r="F104" s="37" t="s">
        <v>706</v>
      </c>
      <c r="G104" s="37" t="s">
        <v>707</v>
      </c>
      <c r="H104" s="37" t="s">
        <v>708</v>
      </c>
      <c r="I104" s="37" t="s">
        <v>677</v>
      </c>
      <c r="J104" s="38" t="s">
        <v>709</v>
      </c>
    </row>
    <row r="105" spans="1:10" ht="13.5" thickBot="1">
      <c r="A105" s="39" t="s">
        <v>701</v>
      </c>
      <c r="B105" s="326" t="s">
        <v>672</v>
      </c>
      <c r="C105" s="39"/>
      <c r="D105" s="40" t="s">
        <v>703</v>
      </c>
      <c r="E105" s="42" t="s">
        <v>704</v>
      </c>
      <c r="F105" s="41"/>
      <c r="G105" s="41"/>
      <c r="H105" s="41"/>
      <c r="I105" s="41"/>
      <c r="J105" s="43"/>
    </row>
    <row r="106" spans="1:10" ht="13.5" thickBot="1">
      <c r="A106" s="128" t="s">
        <v>1265</v>
      </c>
      <c r="B106" s="131" t="s">
        <v>1029</v>
      </c>
      <c r="C106" s="166">
        <f>C107</f>
        <v>0</v>
      </c>
      <c r="D106" s="166">
        <f aca="true" t="shared" si="22" ref="D106:J106">D107</f>
        <v>0</v>
      </c>
      <c r="E106" s="166">
        <f t="shared" si="22"/>
        <v>200000</v>
      </c>
      <c r="F106" s="166">
        <f t="shared" si="22"/>
        <v>200000</v>
      </c>
      <c r="G106" s="166">
        <f t="shared" si="22"/>
        <v>0</v>
      </c>
      <c r="H106" s="166">
        <f t="shared" si="22"/>
        <v>68920</v>
      </c>
      <c r="I106" s="166">
        <f t="shared" si="22"/>
        <v>68920</v>
      </c>
      <c r="J106" s="173">
        <f t="shared" si="22"/>
        <v>131080</v>
      </c>
    </row>
    <row r="107" spans="1:10" ht="12.75">
      <c r="A107" s="135" t="s">
        <v>1556</v>
      </c>
      <c r="B107" s="96" t="s">
        <v>1557</v>
      </c>
      <c r="C107" s="76">
        <v>0</v>
      </c>
      <c r="D107" s="76">
        <v>0</v>
      </c>
      <c r="E107" s="76">
        <v>200000</v>
      </c>
      <c r="F107" s="76">
        <f>SUM(C107:E107)</f>
        <v>200000</v>
      </c>
      <c r="G107" s="76">
        <v>0</v>
      </c>
      <c r="H107" s="76">
        <v>68920</v>
      </c>
      <c r="I107" s="76">
        <f>G107+H107</f>
        <v>68920</v>
      </c>
      <c r="J107" s="174">
        <f>F107-I107</f>
        <v>131080</v>
      </c>
    </row>
    <row r="108" spans="1:10" ht="12.75">
      <c r="A108" s="9"/>
      <c r="B108" s="96"/>
      <c r="C108" s="76"/>
      <c r="D108" s="76"/>
      <c r="E108" s="76"/>
      <c r="F108" s="76"/>
      <c r="G108" s="76"/>
      <c r="H108" s="76"/>
      <c r="I108" s="76"/>
      <c r="J108" s="174"/>
    </row>
    <row r="109" spans="1:10" ht="13.5" thickBot="1">
      <c r="A109" s="124" t="s">
        <v>914</v>
      </c>
      <c r="B109" s="139" t="s">
        <v>915</v>
      </c>
      <c r="C109" s="168">
        <f aca="true" t="shared" si="23" ref="C109:J109">C110+C115+C118+C122+C126</f>
        <v>10380000</v>
      </c>
      <c r="D109" s="168">
        <f t="shared" si="23"/>
        <v>0</v>
      </c>
      <c r="E109" s="168">
        <f t="shared" si="23"/>
        <v>200000</v>
      </c>
      <c r="F109" s="168">
        <f t="shared" si="23"/>
        <v>10580000</v>
      </c>
      <c r="G109" s="168">
        <f t="shared" si="23"/>
        <v>6110376.8</v>
      </c>
      <c r="H109" s="168">
        <f t="shared" si="23"/>
        <v>2895948.0200000005</v>
      </c>
      <c r="I109" s="168">
        <f t="shared" si="23"/>
        <v>9006324.82</v>
      </c>
      <c r="J109" s="176">
        <f t="shared" si="23"/>
        <v>1573675.18</v>
      </c>
    </row>
    <row r="110" spans="1:10" ht="14.25" thickBot="1" thickTop="1">
      <c r="A110" s="126" t="s">
        <v>916</v>
      </c>
      <c r="B110" s="131" t="s">
        <v>917</v>
      </c>
      <c r="C110" s="169">
        <f>SUM(C111:C113)</f>
        <v>3050000</v>
      </c>
      <c r="D110" s="169">
        <f aca="true" t="shared" si="24" ref="D110:J110">SUM(D111:D113)</f>
        <v>0</v>
      </c>
      <c r="E110" s="169">
        <f t="shared" si="24"/>
        <v>0</v>
      </c>
      <c r="F110" s="169">
        <f t="shared" si="24"/>
        <v>3050000</v>
      </c>
      <c r="G110" s="169">
        <f t="shared" si="24"/>
        <v>1551017.0099999998</v>
      </c>
      <c r="H110" s="169">
        <f t="shared" si="24"/>
        <v>921599.3</v>
      </c>
      <c r="I110" s="169">
        <f t="shared" si="24"/>
        <v>2472616.31</v>
      </c>
      <c r="J110" s="178">
        <f t="shared" si="24"/>
        <v>577383.6900000001</v>
      </c>
    </row>
    <row r="111" spans="1:10" ht="12.75">
      <c r="A111" s="9" t="s">
        <v>918</v>
      </c>
      <c r="B111" s="96" t="s">
        <v>919</v>
      </c>
      <c r="C111" s="76">
        <v>1500000</v>
      </c>
      <c r="D111" s="76">
        <v>0</v>
      </c>
      <c r="E111" s="76">
        <v>0</v>
      </c>
      <c r="F111" s="76">
        <f>C111+D111+E111</f>
        <v>1500000</v>
      </c>
      <c r="G111" s="76">
        <v>446034.6</v>
      </c>
      <c r="H111" s="76">
        <v>578934</v>
      </c>
      <c r="I111" s="76">
        <f>G111+H111</f>
        <v>1024968.6</v>
      </c>
      <c r="J111" s="174">
        <f>F111-I111</f>
        <v>475031.4</v>
      </c>
    </row>
    <row r="112" spans="1:10" ht="12.75">
      <c r="A112" s="135" t="s">
        <v>1467</v>
      </c>
      <c r="B112" s="96" t="s">
        <v>1468</v>
      </c>
      <c r="C112" s="76">
        <v>50000</v>
      </c>
      <c r="D112" s="76">
        <v>0</v>
      </c>
      <c r="E112" s="76">
        <v>0</v>
      </c>
      <c r="F112" s="76">
        <f>C112+D112+E112</f>
        <v>50000</v>
      </c>
      <c r="G112" s="76">
        <v>46876</v>
      </c>
      <c r="H112" s="76">
        <v>0</v>
      </c>
      <c r="I112" s="76">
        <f>G112+H112</f>
        <v>46876</v>
      </c>
      <c r="J112" s="174">
        <f>F112-I112</f>
        <v>3124</v>
      </c>
    </row>
    <row r="113" spans="1:10" ht="12.75">
      <c r="A113" s="9" t="s">
        <v>920</v>
      </c>
      <c r="B113" s="96" t="s">
        <v>921</v>
      </c>
      <c r="C113" s="76">
        <v>1500000</v>
      </c>
      <c r="D113" s="76">
        <v>0</v>
      </c>
      <c r="E113" s="76">
        <v>0</v>
      </c>
      <c r="F113" s="76">
        <f>C113+D113+E113</f>
        <v>1500000</v>
      </c>
      <c r="G113" s="76">
        <v>1058106.41</v>
      </c>
      <c r="H113" s="76">
        <v>342665.3</v>
      </c>
      <c r="I113" s="76">
        <f>G113+H113</f>
        <v>1400771.71</v>
      </c>
      <c r="J113" s="174">
        <f>F113-I113</f>
        <v>99228.29000000004</v>
      </c>
    </row>
    <row r="114" spans="1:10" ht="12.75">
      <c r="A114" s="9"/>
      <c r="B114" s="96"/>
      <c r="C114" s="76"/>
      <c r="D114" s="76"/>
      <c r="E114" s="76"/>
      <c r="F114" s="76"/>
      <c r="G114" s="76"/>
      <c r="H114" s="76"/>
      <c r="I114" s="76"/>
      <c r="J114" s="174"/>
    </row>
    <row r="115" spans="1:10" ht="13.5" thickBot="1">
      <c r="A115" s="128" t="s">
        <v>1563</v>
      </c>
      <c r="B115" s="131" t="s">
        <v>1564</v>
      </c>
      <c r="C115" s="166">
        <f>C116</f>
        <v>500000</v>
      </c>
      <c r="D115" s="166">
        <f aca="true" t="shared" si="25" ref="D115:J115">D116</f>
        <v>0</v>
      </c>
      <c r="E115" s="166">
        <f t="shared" si="25"/>
        <v>-200000</v>
      </c>
      <c r="F115" s="166">
        <f t="shared" si="25"/>
        <v>300000</v>
      </c>
      <c r="G115" s="166">
        <f t="shared" si="25"/>
        <v>0</v>
      </c>
      <c r="H115" s="166">
        <f t="shared" si="25"/>
        <v>0</v>
      </c>
      <c r="I115" s="166">
        <f t="shared" si="25"/>
        <v>0</v>
      </c>
      <c r="J115" s="173">
        <f t="shared" si="25"/>
        <v>300000</v>
      </c>
    </row>
    <row r="116" spans="1:10" ht="12.75">
      <c r="A116" s="135" t="s">
        <v>1565</v>
      </c>
      <c r="B116" s="96" t="s">
        <v>481</v>
      </c>
      <c r="C116" s="76">
        <v>500000</v>
      </c>
      <c r="D116" s="76">
        <v>0</v>
      </c>
      <c r="E116" s="76">
        <v>-200000</v>
      </c>
      <c r="F116" s="76">
        <f>C116+D116+E116</f>
        <v>300000</v>
      </c>
      <c r="G116" s="76">
        <v>0</v>
      </c>
      <c r="H116" s="76">
        <v>0</v>
      </c>
      <c r="I116" s="76">
        <f>G116+H116</f>
        <v>0</v>
      </c>
      <c r="J116" s="174">
        <f>F116-I116</f>
        <v>300000</v>
      </c>
    </row>
    <row r="117" spans="1:10" ht="12.75">
      <c r="A117" s="9"/>
      <c r="B117" s="96"/>
      <c r="C117" s="76"/>
      <c r="D117" s="76"/>
      <c r="E117" s="76"/>
      <c r="F117" s="76"/>
      <c r="G117" s="76"/>
      <c r="H117" s="76"/>
      <c r="I117" s="76"/>
      <c r="J117" s="174"/>
    </row>
    <row r="118" spans="1:10" ht="13.5" thickBot="1">
      <c r="A118" s="128" t="s">
        <v>386</v>
      </c>
      <c r="B118" s="132" t="s">
        <v>387</v>
      </c>
      <c r="C118" s="166">
        <f aca="true" t="shared" si="26" ref="C118:J118">SUM(C119:C120)</f>
        <v>150000</v>
      </c>
      <c r="D118" s="166">
        <f t="shared" si="26"/>
        <v>0</v>
      </c>
      <c r="E118" s="166">
        <f t="shared" si="26"/>
        <v>100000</v>
      </c>
      <c r="F118" s="166">
        <f t="shared" si="26"/>
        <v>250000</v>
      </c>
      <c r="G118" s="166">
        <f t="shared" si="26"/>
        <v>149017.14</v>
      </c>
      <c r="H118" s="166">
        <f t="shared" si="26"/>
        <v>0</v>
      </c>
      <c r="I118" s="166">
        <f t="shared" si="26"/>
        <v>149017.14</v>
      </c>
      <c r="J118" s="173">
        <f t="shared" si="26"/>
        <v>100982.85999999999</v>
      </c>
    </row>
    <row r="119" spans="1:10" ht="12.75">
      <c r="A119" s="135" t="s">
        <v>1441</v>
      </c>
      <c r="B119" s="136" t="s">
        <v>1442</v>
      </c>
      <c r="C119" s="217">
        <v>150000</v>
      </c>
      <c r="D119" s="217">
        <v>0</v>
      </c>
      <c r="E119" s="217">
        <v>100000</v>
      </c>
      <c r="F119" s="76">
        <f>SUM(C119:E119)</f>
        <v>250000</v>
      </c>
      <c r="G119" s="217">
        <v>149017.14</v>
      </c>
      <c r="H119" s="217">
        <v>0</v>
      </c>
      <c r="I119" s="76">
        <f>G119+H119</f>
        <v>149017.14</v>
      </c>
      <c r="J119" s="174">
        <f>F119-I119</f>
        <v>100982.85999999999</v>
      </c>
    </row>
    <row r="120" spans="1:10" ht="12.75">
      <c r="A120" s="135" t="s">
        <v>1345</v>
      </c>
      <c r="B120" s="96" t="s">
        <v>1346</v>
      </c>
      <c r="C120" s="76">
        <v>0</v>
      </c>
      <c r="D120" s="76">
        <v>0</v>
      </c>
      <c r="E120" s="76">
        <v>0</v>
      </c>
      <c r="F120" s="76">
        <f>SUM(C120:E120)</f>
        <v>0</v>
      </c>
      <c r="G120" s="76">
        <v>0</v>
      </c>
      <c r="H120" s="76">
        <v>0</v>
      </c>
      <c r="I120" s="76">
        <f>G120+H120</f>
        <v>0</v>
      </c>
      <c r="J120" s="174">
        <f>F120-I120</f>
        <v>0</v>
      </c>
    </row>
    <row r="121" spans="1:10" ht="12.75">
      <c r="A121" s="9"/>
      <c r="B121" s="96"/>
      <c r="C121" s="76"/>
      <c r="D121" s="76"/>
      <c r="E121" s="76"/>
      <c r="F121" s="76"/>
      <c r="G121" s="76"/>
      <c r="H121" s="76"/>
      <c r="I121" s="76"/>
      <c r="J121" s="174"/>
    </row>
    <row r="122" spans="1:10" ht="13.5" thickBot="1">
      <c r="A122" s="128" t="s">
        <v>327</v>
      </c>
      <c r="B122" s="131" t="s">
        <v>328</v>
      </c>
      <c r="C122" s="166">
        <f>C123+C124</f>
        <v>180000</v>
      </c>
      <c r="D122" s="166">
        <f aca="true" t="shared" si="27" ref="D122:J122">D123+D124</f>
        <v>0</v>
      </c>
      <c r="E122" s="166">
        <f t="shared" si="27"/>
        <v>0</v>
      </c>
      <c r="F122" s="166">
        <f t="shared" si="27"/>
        <v>180000</v>
      </c>
      <c r="G122" s="166">
        <f t="shared" si="27"/>
        <v>119354.91</v>
      </c>
      <c r="H122" s="166">
        <f t="shared" si="27"/>
        <v>28872</v>
      </c>
      <c r="I122" s="166">
        <f t="shared" si="27"/>
        <v>148226.90999999997</v>
      </c>
      <c r="J122" s="173">
        <f t="shared" si="27"/>
        <v>31773.09000000001</v>
      </c>
    </row>
    <row r="123" spans="1:10" ht="12.75">
      <c r="A123" s="9" t="s">
        <v>329</v>
      </c>
      <c r="B123" s="96" t="s">
        <v>330</v>
      </c>
      <c r="C123" s="76">
        <v>30000</v>
      </c>
      <c r="D123" s="76">
        <v>0</v>
      </c>
      <c r="E123" s="76">
        <v>0</v>
      </c>
      <c r="F123" s="76">
        <f>SUM(C123:E123)</f>
        <v>30000</v>
      </c>
      <c r="G123" s="76">
        <v>16210.86</v>
      </c>
      <c r="H123" s="76">
        <v>0</v>
      </c>
      <c r="I123" s="76">
        <f>G123+H123</f>
        <v>16210.86</v>
      </c>
      <c r="J123" s="174">
        <f>F123-I123</f>
        <v>13789.14</v>
      </c>
    </row>
    <row r="124" spans="1:10" ht="12.75">
      <c r="A124" s="9" t="s">
        <v>1339</v>
      </c>
      <c r="B124" s="96" t="s">
        <v>156</v>
      </c>
      <c r="C124" s="76">
        <v>150000</v>
      </c>
      <c r="D124" s="76">
        <v>0</v>
      </c>
      <c r="E124" s="76">
        <v>0</v>
      </c>
      <c r="F124" s="76">
        <f>SUM(C124:E124)</f>
        <v>150000</v>
      </c>
      <c r="G124" s="76">
        <v>103144.05</v>
      </c>
      <c r="H124" s="76">
        <v>28872</v>
      </c>
      <c r="I124" s="76">
        <f>G124+H124</f>
        <v>132016.05</v>
      </c>
      <c r="J124" s="174">
        <f>F124-I124</f>
        <v>17983.95000000001</v>
      </c>
    </row>
    <row r="125" spans="1:10" ht="12.75">
      <c r="A125" s="9"/>
      <c r="B125" s="96"/>
      <c r="C125" s="76"/>
      <c r="D125" s="76"/>
      <c r="E125" s="76"/>
      <c r="F125" s="76"/>
      <c r="G125" s="76"/>
      <c r="H125" s="76"/>
      <c r="I125" s="76"/>
      <c r="J125" s="174"/>
    </row>
    <row r="126" spans="1:10" ht="12.75">
      <c r="A126" s="148" t="s">
        <v>922</v>
      </c>
      <c r="B126" s="141" t="s">
        <v>923</v>
      </c>
      <c r="C126" s="170">
        <f>SUM(C128:C134)</f>
        <v>6500000</v>
      </c>
      <c r="D126" s="170">
        <f aca="true" t="shared" si="28" ref="D126:J126">SUM(D128:D134)</f>
        <v>0</v>
      </c>
      <c r="E126" s="170">
        <f t="shared" si="28"/>
        <v>300000</v>
      </c>
      <c r="F126" s="170">
        <f t="shared" si="28"/>
        <v>6800000</v>
      </c>
      <c r="G126" s="170">
        <f t="shared" si="28"/>
        <v>4290987.74</v>
      </c>
      <c r="H126" s="170">
        <f t="shared" si="28"/>
        <v>1945476.7200000002</v>
      </c>
      <c r="I126" s="170">
        <f t="shared" si="28"/>
        <v>6236464.459999999</v>
      </c>
      <c r="J126" s="186">
        <f t="shared" si="28"/>
        <v>563535.5399999999</v>
      </c>
    </row>
    <row r="127" spans="1:10" ht="13.5" thickBot="1">
      <c r="A127" s="128"/>
      <c r="B127" s="131" t="s">
        <v>924</v>
      </c>
      <c r="C127" s="166"/>
      <c r="D127" s="166"/>
      <c r="E127" s="166"/>
      <c r="F127" s="166"/>
      <c r="G127" s="166"/>
      <c r="H127" s="166"/>
      <c r="I127" s="166"/>
      <c r="J127" s="173"/>
    </row>
    <row r="128" spans="1:10" ht="12.75">
      <c r="A128" s="9" t="s">
        <v>925</v>
      </c>
      <c r="B128" s="96" t="s">
        <v>926</v>
      </c>
      <c r="C128" s="76">
        <v>950000</v>
      </c>
      <c r="D128" s="76">
        <v>0</v>
      </c>
      <c r="E128" s="76">
        <v>104431.6</v>
      </c>
      <c r="F128" s="76">
        <f aca="true" t="shared" si="29" ref="F128:F134">SUM(C128:E128)</f>
        <v>1054431.6</v>
      </c>
      <c r="G128" s="76">
        <v>773033.1</v>
      </c>
      <c r="H128" s="76">
        <v>113466.72</v>
      </c>
      <c r="I128" s="76">
        <f aca="true" t="shared" si="30" ref="I128:I134">G128+H128</f>
        <v>886499.82</v>
      </c>
      <c r="J128" s="174">
        <f aca="true" t="shared" si="31" ref="J128:J134">F128-I128</f>
        <v>167931.78000000014</v>
      </c>
    </row>
    <row r="129" spans="1:10" ht="12.75">
      <c r="A129" s="135" t="s">
        <v>1471</v>
      </c>
      <c r="B129" s="96" t="s">
        <v>1472</v>
      </c>
      <c r="C129" s="76">
        <v>0</v>
      </c>
      <c r="D129" s="76">
        <v>0</v>
      </c>
      <c r="E129" s="76">
        <v>0</v>
      </c>
      <c r="F129" s="76">
        <f t="shared" si="29"/>
        <v>0</v>
      </c>
      <c r="G129" s="76">
        <v>0</v>
      </c>
      <c r="H129" s="76">
        <v>0</v>
      </c>
      <c r="I129" s="76">
        <f t="shared" si="30"/>
        <v>0</v>
      </c>
      <c r="J129" s="174">
        <f t="shared" si="31"/>
        <v>0</v>
      </c>
    </row>
    <row r="130" spans="1:10" ht="12.75">
      <c r="A130" s="9" t="s">
        <v>927</v>
      </c>
      <c r="B130" s="96" t="s">
        <v>928</v>
      </c>
      <c r="C130" s="76">
        <v>0</v>
      </c>
      <c r="D130" s="76">
        <v>0</v>
      </c>
      <c r="E130" s="76">
        <v>1252104.42</v>
      </c>
      <c r="F130" s="76">
        <f t="shared" si="29"/>
        <v>1252104.42</v>
      </c>
      <c r="G130" s="76">
        <v>1016107.03</v>
      </c>
      <c r="H130" s="76">
        <v>136747.39</v>
      </c>
      <c r="I130" s="76">
        <f t="shared" si="30"/>
        <v>1152854.42</v>
      </c>
      <c r="J130" s="174">
        <f t="shared" si="31"/>
        <v>99250</v>
      </c>
    </row>
    <row r="131" spans="1:10" ht="12.75">
      <c r="A131" s="9" t="s">
        <v>331</v>
      </c>
      <c r="B131" s="96" t="s">
        <v>332</v>
      </c>
      <c r="C131" s="76">
        <v>3000000</v>
      </c>
      <c r="D131" s="76">
        <v>0</v>
      </c>
      <c r="E131" s="76">
        <v>-1049016.54</v>
      </c>
      <c r="F131" s="76">
        <f t="shared" si="29"/>
        <v>1950983.46</v>
      </c>
      <c r="G131" s="76">
        <v>72200.1</v>
      </c>
      <c r="H131" s="76">
        <v>1619160</v>
      </c>
      <c r="I131" s="76">
        <f t="shared" si="30"/>
        <v>1691360.1</v>
      </c>
      <c r="J131" s="174">
        <f t="shared" si="31"/>
        <v>259623.35999999987</v>
      </c>
    </row>
    <row r="132" spans="1:10" ht="12.75">
      <c r="A132" s="9" t="s">
        <v>929</v>
      </c>
      <c r="B132" s="96" t="s">
        <v>930</v>
      </c>
      <c r="C132" s="76">
        <v>2500000</v>
      </c>
      <c r="D132" s="76">
        <v>0</v>
      </c>
      <c r="E132" s="76">
        <v>0</v>
      </c>
      <c r="F132" s="76">
        <f t="shared" si="29"/>
        <v>2500000</v>
      </c>
      <c r="G132" s="76">
        <v>2387166.99</v>
      </c>
      <c r="H132" s="76">
        <v>76102.61</v>
      </c>
      <c r="I132" s="76">
        <f t="shared" si="30"/>
        <v>2463269.6</v>
      </c>
      <c r="J132" s="174">
        <f t="shared" si="31"/>
        <v>36730.39999999991</v>
      </c>
    </row>
    <row r="133" spans="1:10" ht="12.75">
      <c r="A133" s="135" t="s">
        <v>1347</v>
      </c>
      <c r="B133" s="96" t="s">
        <v>1348</v>
      </c>
      <c r="C133" s="76">
        <v>0</v>
      </c>
      <c r="D133" s="76">
        <v>0</v>
      </c>
      <c r="E133" s="76">
        <v>0</v>
      </c>
      <c r="F133" s="76">
        <f t="shared" si="29"/>
        <v>0</v>
      </c>
      <c r="G133" s="76">
        <v>0</v>
      </c>
      <c r="H133" s="76">
        <v>0</v>
      </c>
      <c r="I133" s="76">
        <f t="shared" si="30"/>
        <v>0</v>
      </c>
      <c r="J133" s="174">
        <f t="shared" si="31"/>
        <v>0</v>
      </c>
    </row>
    <row r="134" spans="1:10" ht="12.75">
      <c r="A134" s="135" t="s">
        <v>1443</v>
      </c>
      <c r="B134" s="96" t="s">
        <v>1444</v>
      </c>
      <c r="C134" s="76">
        <v>50000</v>
      </c>
      <c r="D134" s="76">
        <v>0</v>
      </c>
      <c r="E134" s="76">
        <v>-7519.48</v>
      </c>
      <c r="F134" s="76">
        <f t="shared" si="29"/>
        <v>42480.520000000004</v>
      </c>
      <c r="G134" s="76">
        <v>42480.52</v>
      </c>
      <c r="H134" s="76">
        <v>0</v>
      </c>
      <c r="I134" s="76">
        <f t="shared" si="30"/>
        <v>42480.52</v>
      </c>
      <c r="J134" s="174">
        <f t="shared" si="31"/>
        <v>0</v>
      </c>
    </row>
    <row r="135" spans="1:10" ht="12.75">
      <c r="A135" s="9"/>
      <c r="B135" s="96"/>
      <c r="C135" s="76"/>
      <c r="D135" s="76"/>
      <c r="E135" s="76"/>
      <c r="F135" s="76"/>
      <c r="G135" s="76"/>
      <c r="H135" s="76"/>
      <c r="I135" s="76"/>
      <c r="J135" s="174"/>
    </row>
    <row r="136" spans="1:10" ht="13.5" thickBot="1">
      <c r="A136" s="124" t="s">
        <v>931</v>
      </c>
      <c r="B136" s="139" t="s">
        <v>932</v>
      </c>
      <c r="C136" s="168">
        <f aca="true" t="shared" si="32" ref="C136:J137">C137</f>
        <v>4080000</v>
      </c>
      <c r="D136" s="168">
        <f t="shared" si="32"/>
        <v>4116145.39</v>
      </c>
      <c r="E136" s="168">
        <f t="shared" si="32"/>
        <v>0</v>
      </c>
      <c r="F136" s="168">
        <f t="shared" si="32"/>
        <v>8196145.390000001</v>
      </c>
      <c r="G136" s="168">
        <f t="shared" si="32"/>
        <v>1939091.59</v>
      </c>
      <c r="H136" s="168">
        <f t="shared" si="32"/>
        <v>6257053.8</v>
      </c>
      <c r="I136" s="168">
        <f t="shared" si="32"/>
        <v>8196145.39</v>
      </c>
      <c r="J136" s="176">
        <f t="shared" si="32"/>
        <v>0</v>
      </c>
    </row>
    <row r="137" spans="1:10" ht="14.25" thickBot="1" thickTop="1">
      <c r="A137" s="126" t="s">
        <v>933</v>
      </c>
      <c r="B137" s="140" t="s">
        <v>934</v>
      </c>
      <c r="C137" s="169">
        <f>C138</f>
        <v>4080000</v>
      </c>
      <c r="D137" s="169">
        <f t="shared" si="32"/>
        <v>4116145.39</v>
      </c>
      <c r="E137" s="169">
        <f t="shared" si="32"/>
        <v>0</v>
      </c>
      <c r="F137" s="169">
        <f t="shared" si="32"/>
        <v>8196145.390000001</v>
      </c>
      <c r="G137" s="169">
        <f t="shared" si="32"/>
        <v>1939091.59</v>
      </c>
      <c r="H137" s="169">
        <f t="shared" si="32"/>
        <v>6257053.8</v>
      </c>
      <c r="I137" s="169">
        <f t="shared" si="32"/>
        <v>8196145.39</v>
      </c>
      <c r="J137" s="178">
        <f t="shared" si="32"/>
        <v>0</v>
      </c>
    </row>
    <row r="138" spans="1:10" ht="12.75">
      <c r="A138" s="135" t="s">
        <v>655</v>
      </c>
      <c r="B138" s="244" t="s">
        <v>935</v>
      </c>
      <c r="C138" s="217">
        <v>4080000</v>
      </c>
      <c r="D138" s="217">
        <v>4116145.39</v>
      </c>
      <c r="E138" s="217">
        <v>0</v>
      </c>
      <c r="F138" s="76">
        <f>C138+D138+E138</f>
        <v>8196145.390000001</v>
      </c>
      <c r="G138" s="217">
        <v>1939091.59</v>
      </c>
      <c r="H138" s="217">
        <v>6257053.8</v>
      </c>
      <c r="I138" s="76">
        <f>G138+H138</f>
        <v>8196145.39</v>
      </c>
      <c r="J138" s="174">
        <f>F138-I138</f>
        <v>0</v>
      </c>
    </row>
    <row r="139" spans="1:10" ht="12.75">
      <c r="A139" s="135"/>
      <c r="B139" s="244" t="s">
        <v>656</v>
      </c>
      <c r="C139" s="217"/>
      <c r="D139" s="217"/>
      <c r="E139" s="217"/>
      <c r="F139" s="217"/>
      <c r="G139" s="217"/>
      <c r="H139" s="217"/>
      <c r="I139" s="217"/>
      <c r="J139" s="226"/>
    </row>
    <row r="140" spans="1:10" ht="12.75">
      <c r="A140" s="135"/>
      <c r="B140" s="244"/>
      <c r="C140" s="217"/>
      <c r="D140" s="217"/>
      <c r="E140" s="217"/>
      <c r="F140" s="217"/>
      <c r="G140" s="217"/>
      <c r="H140" s="217"/>
      <c r="I140" s="217"/>
      <c r="J140" s="226"/>
    </row>
    <row r="141" spans="1:10" ht="13.5" thickBot="1">
      <c r="A141" s="124" t="s">
        <v>936</v>
      </c>
      <c r="B141" s="125" t="s">
        <v>937</v>
      </c>
      <c r="C141" s="168">
        <f aca="true" t="shared" si="33" ref="C141:J141">C142</f>
        <v>5900000</v>
      </c>
      <c r="D141" s="168">
        <f t="shared" si="33"/>
        <v>10666991.69</v>
      </c>
      <c r="E141" s="168">
        <f t="shared" si="33"/>
        <v>-500000</v>
      </c>
      <c r="F141" s="168">
        <f t="shared" si="33"/>
        <v>16066991.69</v>
      </c>
      <c r="G141" s="168">
        <f t="shared" si="33"/>
        <v>1854230.27</v>
      </c>
      <c r="H141" s="168">
        <f t="shared" si="33"/>
        <v>349300</v>
      </c>
      <c r="I141" s="168">
        <f t="shared" si="33"/>
        <v>2203530.27</v>
      </c>
      <c r="J141" s="176">
        <f t="shared" si="33"/>
        <v>13863461.42</v>
      </c>
    </row>
    <row r="142" spans="1:10" ht="14.25" thickBot="1" thickTop="1">
      <c r="A142" s="126" t="s">
        <v>938</v>
      </c>
      <c r="B142" s="140" t="s">
        <v>939</v>
      </c>
      <c r="C142" s="169">
        <f aca="true" t="shared" si="34" ref="C142:J142">SUM(C143:C150)</f>
        <v>5900000</v>
      </c>
      <c r="D142" s="169">
        <f t="shared" si="34"/>
        <v>10666991.69</v>
      </c>
      <c r="E142" s="169">
        <f t="shared" si="34"/>
        <v>-500000</v>
      </c>
      <c r="F142" s="169">
        <f t="shared" si="34"/>
        <v>16066991.69</v>
      </c>
      <c r="G142" s="169">
        <f t="shared" si="34"/>
        <v>1854230.27</v>
      </c>
      <c r="H142" s="169">
        <f t="shared" si="34"/>
        <v>349300</v>
      </c>
      <c r="I142" s="169">
        <f t="shared" si="34"/>
        <v>2203530.27</v>
      </c>
      <c r="J142" s="178">
        <f t="shared" si="34"/>
        <v>13863461.42</v>
      </c>
    </row>
    <row r="143" spans="1:10" ht="12.75">
      <c r="A143" s="135" t="s">
        <v>1475</v>
      </c>
      <c r="B143" s="96" t="s">
        <v>1476</v>
      </c>
      <c r="C143" s="217">
        <v>0</v>
      </c>
      <c r="D143" s="217">
        <v>0</v>
      </c>
      <c r="E143" s="217">
        <v>0</v>
      </c>
      <c r="F143" s="76">
        <f>C143+D143+E143</f>
        <v>0</v>
      </c>
      <c r="G143" s="217">
        <v>0</v>
      </c>
      <c r="H143" s="217">
        <v>0</v>
      </c>
      <c r="I143" s="76">
        <f aca="true" t="shared" si="35" ref="I143:I150">G143+H143</f>
        <v>0</v>
      </c>
      <c r="J143" s="174">
        <f aca="true" t="shared" si="36" ref="J143:J150">F143-I143</f>
        <v>0</v>
      </c>
    </row>
    <row r="144" spans="1:10" ht="12.75">
      <c r="A144" s="135" t="s">
        <v>402</v>
      </c>
      <c r="B144" s="244" t="s">
        <v>403</v>
      </c>
      <c r="C144" s="217">
        <v>0</v>
      </c>
      <c r="D144" s="217">
        <v>0</v>
      </c>
      <c r="E144" s="217">
        <v>0</v>
      </c>
      <c r="F144" s="76">
        <f>C144+D144+E144</f>
        <v>0</v>
      </c>
      <c r="G144" s="217">
        <v>0</v>
      </c>
      <c r="H144" s="217">
        <v>0</v>
      </c>
      <c r="I144" s="76">
        <f t="shared" si="35"/>
        <v>0</v>
      </c>
      <c r="J144" s="174">
        <f t="shared" si="36"/>
        <v>0</v>
      </c>
    </row>
    <row r="145" spans="1:10" ht="12.75">
      <c r="A145" s="135" t="s">
        <v>1918</v>
      </c>
      <c r="B145" s="96" t="s">
        <v>417</v>
      </c>
      <c r="C145" s="217">
        <v>0</v>
      </c>
      <c r="D145" s="217">
        <v>666991.69</v>
      </c>
      <c r="E145" s="217">
        <v>0</v>
      </c>
      <c r="F145" s="76">
        <f>C145+D145+E145</f>
        <v>666991.69</v>
      </c>
      <c r="G145" s="217">
        <v>0</v>
      </c>
      <c r="H145" s="217">
        <v>0</v>
      </c>
      <c r="I145" s="76">
        <f t="shared" si="35"/>
        <v>0</v>
      </c>
      <c r="J145" s="174">
        <f t="shared" si="36"/>
        <v>666991.69</v>
      </c>
    </row>
    <row r="146" spans="1:10" ht="12.75">
      <c r="A146" s="9" t="s">
        <v>940</v>
      </c>
      <c r="B146" s="96" t="s">
        <v>941</v>
      </c>
      <c r="C146" s="76">
        <v>4500000</v>
      </c>
      <c r="D146" s="76">
        <v>0</v>
      </c>
      <c r="E146" s="76">
        <v>-35831.9</v>
      </c>
      <c r="F146" s="76">
        <f>SUM(C146:E146)</f>
        <v>4464168.1</v>
      </c>
      <c r="G146" s="76">
        <v>1252851.58</v>
      </c>
      <c r="H146" s="76">
        <v>44300</v>
      </c>
      <c r="I146" s="76">
        <f t="shared" si="35"/>
        <v>1297151.58</v>
      </c>
      <c r="J146" s="174">
        <f t="shared" si="36"/>
        <v>3167016.5199999996</v>
      </c>
    </row>
    <row r="147" spans="1:10" ht="12.75">
      <c r="A147" s="9" t="s">
        <v>942</v>
      </c>
      <c r="B147" s="96" t="s">
        <v>943</v>
      </c>
      <c r="C147" s="76">
        <v>1400000</v>
      </c>
      <c r="D147" s="76">
        <v>0</v>
      </c>
      <c r="E147" s="76">
        <v>-614168.1</v>
      </c>
      <c r="F147" s="76">
        <f>SUM(C147:E147)</f>
        <v>785831.9</v>
      </c>
      <c r="G147" s="76">
        <v>539314.09</v>
      </c>
      <c r="H147" s="76">
        <v>230000</v>
      </c>
      <c r="I147" s="76">
        <f t="shared" si="35"/>
        <v>769314.09</v>
      </c>
      <c r="J147" s="174">
        <f t="shared" si="36"/>
        <v>16517.810000000056</v>
      </c>
    </row>
    <row r="148" spans="1:10" ht="12.75">
      <c r="A148" s="135" t="s">
        <v>1477</v>
      </c>
      <c r="B148" s="96" t="s">
        <v>1478</v>
      </c>
      <c r="C148" s="76">
        <v>0</v>
      </c>
      <c r="D148" s="76">
        <v>0</v>
      </c>
      <c r="E148" s="76">
        <v>0</v>
      </c>
      <c r="F148" s="76">
        <f>SUM(C148:E148)</f>
        <v>0</v>
      </c>
      <c r="G148" s="76">
        <v>0</v>
      </c>
      <c r="H148" s="76">
        <v>0</v>
      </c>
      <c r="I148" s="76">
        <f t="shared" si="35"/>
        <v>0</v>
      </c>
      <c r="J148" s="174">
        <f t="shared" si="36"/>
        <v>0</v>
      </c>
    </row>
    <row r="149" spans="1:10" ht="12.75">
      <c r="A149" s="9" t="s">
        <v>388</v>
      </c>
      <c r="B149" s="96" t="s">
        <v>311</v>
      </c>
      <c r="C149" s="76">
        <v>0</v>
      </c>
      <c r="D149" s="76">
        <v>0</v>
      </c>
      <c r="E149" s="76">
        <v>150000</v>
      </c>
      <c r="F149" s="76">
        <f>SUM(C149:E149)</f>
        <v>150000</v>
      </c>
      <c r="G149" s="76">
        <v>62064.6</v>
      </c>
      <c r="H149" s="76">
        <v>75000</v>
      </c>
      <c r="I149" s="76">
        <f t="shared" si="35"/>
        <v>137064.6</v>
      </c>
      <c r="J149" s="174">
        <f t="shared" si="36"/>
        <v>12935.399999999994</v>
      </c>
    </row>
    <row r="150" spans="1:10" ht="13.5" thickBot="1">
      <c r="A150" s="189" t="s">
        <v>1589</v>
      </c>
      <c r="B150" s="99" t="s">
        <v>421</v>
      </c>
      <c r="C150" s="88">
        <v>0</v>
      </c>
      <c r="D150" s="88">
        <v>10000000</v>
      </c>
      <c r="E150" s="88">
        <v>0</v>
      </c>
      <c r="F150" s="88">
        <f>SUM(C150:E150)</f>
        <v>10000000</v>
      </c>
      <c r="G150" s="88">
        <v>0</v>
      </c>
      <c r="H150" s="88">
        <v>0</v>
      </c>
      <c r="I150" s="88">
        <f t="shared" si="35"/>
        <v>0</v>
      </c>
      <c r="J150" s="180">
        <f t="shared" si="36"/>
        <v>10000000</v>
      </c>
    </row>
    <row r="151" spans="1:10" ht="12.75">
      <c r="A151" s="32" t="s">
        <v>699</v>
      </c>
      <c r="B151" s="32"/>
      <c r="C151" s="32"/>
      <c r="D151" s="32"/>
      <c r="E151" s="32"/>
      <c r="F151" s="32"/>
      <c r="G151" s="32"/>
      <c r="H151" s="32"/>
      <c r="I151" s="32"/>
      <c r="J151" s="32" t="s">
        <v>443</v>
      </c>
    </row>
    <row r="152" spans="1:10" ht="13.5" thickBot="1">
      <c r="A152" s="84" t="str">
        <f>A3</f>
        <v>INFORME TRIMESTRAL DE EGRESOS (4 TRIMESTRE DEL 2015)  PROGRAMA: DIRECCIÓN Y ADMINISTRACION GENERALES</v>
      </c>
      <c r="B152" s="84"/>
      <c r="C152" s="84"/>
      <c r="D152" s="84"/>
      <c r="E152" s="84"/>
      <c r="F152" s="84"/>
      <c r="G152" s="84"/>
      <c r="H152" s="32"/>
      <c r="I152" s="32"/>
      <c r="J152" s="32"/>
    </row>
    <row r="153" spans="1:10" ht="13.5" thickBot="1">
      <c r="A153" s="33"/>
      <c r="B153" s="20"/>
      <c r="C153" s="599" t="s">
        <v>673</v>
      </c>
      <c r="D153" s="600"/>
      <c r="E153" s="600"/>
      <c r="F153" s="601"/>
      <c r="G153" s="599" t="s">
        <v>710</v>
      </c>
      <c r="H153" s="600"/>
      <c r="I153" s="601"/>
      <c r="J153" s="34"/>
    </row>
    <row r="154" spans="1:10" ht="12.75">
      <c r="A154" s="35" t="s">
        <v>684</v>
      </c>
      <c r="B154" s="36" t="s">
        <v>684</v>
      </c>
      <c r="C154" s="37" t="s">
        <v>702</v>
      </c>
      <c r="D154" s="602" t="s">
        <v>705</v>
      </c>
      <c r="E154" s="603"/>
      <c r="F154" s="37" t="s">
        <v>706</v>
      </c>
      <c r="G154" s="37" t="s">
        <v>707</v>
      </c>
      <c r="H154" s="37" t="s">
        <v>708</v>
      </c>
      <c r="I154" s="37" t="s">
        <v>677</v>
      </c>
      <c r="J154" s="38" t="s">
        <v>709</v>
      </c>
    </row>
    <row r="155" spans="1:10" ht="13.5" thickBot="1">
      <c r="A155" s="39" t="s">
        <v>701</v>
      </c>
      <c r="B155" s="40" t="s">
        <v>672</v>
      </c>
      <c r="C155" s="41"/>
      <c r="D155" s="40" t="s">
        <v>703</v>
      </c>
      <c r="E155" s="42" t="s">
        <v>704</v>
      </c>
      <c r="F155" s="41"/>
      <c r="G155" s="41"/>
      <c r="H155" s="41"/>
      <c r="I155" s="41"/>
      <c r="J155" s="43"/>
    </row>
    <row r="156" spans="1:10" ht="13.5" thickBot="1">
      <c r="A156" s="124" t="s">
        <v>944</v>
      </c>
      <c r="B156" s="143" t="s">
        <v>945</v>
      </c>
      <c r="C156" s="168">
        <f aca="true" t="shared" si="37" ref="C156:J156">C157+C182</f>
        <v>155615631.76999998</v>
      </c>
      <c r="D156" s="168">
        <f t="shared" si="37"/>
        <v>14560858.97</v>
      </c>
      <c r="E156" s="168">
        <f t="shared" si="37"/>
        <v>2000000</v>
      </c>
      <c r="F156" s="168">
        <f t="shared" si="37"/>
        <v>172176490.74</v>
      </c>
      <c r="G156" s="168">
        <f t="shared" si="37"/>
        <v>110303570.99000001</v>
      </c>
      <c r="H156" s="168">
        <f t="shared" si="37"/>
        <v>58626887.00000001</v>
      </c>
      <c r="I156" s="168">
        <f t="shared" si="37"/>
        <v>168930457.98999998</v>
      </c>
      <c r="J156" s="176">
        <f t="shared" si="37"/>
        <v>3246032.75</v>
      </c>
    </row>
    <row r="157" spans="1:10" ht="14.25" thickBot="1" thickTop="1">
      <c r="A157" s="126" t="s">
        <v>946</v>
      </c>
      <c r="B157" s="144" t="s">
        <v>947</v>
      </c>
      <c r="C157" s="169">
        <f aca="true" t="shared" si="38" ref="C157:J157">C158+C161+C166+C170+C175+C178</f>
        <v>153615631.76999998</v>
      </c>
      <c r="D157" s="169">
        <f t="shared" si="38"/>
        <v>14560858.97</v>
      </c>
      <c r="E157" s="169">
        <f t="shared" si="38"/>
        <v>0</v>
      </c>
      <c r="F157" s="169">
        <f t="shared" si="38"/>
        <v>168176490.74</v>
      </c>
      <c r="G157" s="169">
        <f t="shared" si="38"/>
        <v>106936519.45</v>
      </c>
      <c r="H157" s="169">
        <f t="shared" si="38"/>
        <v>58289527.99000001</v>
      </c>
      <c r="I157" s="169">
        <f t="shared" si="38"/>
        <v>165226047.43999997</v>
      </c>
      <c r="J157" s="178">
        <f t="shared" si="38"/>
        <v>2950443.3</v>
      </c>
    </row>
    <row r="158" spans="1:10" ht="13.5" thickBot="1">
      <c r="A158" s="3" t="s">
        <v>948</v>
      </c>
      <c r="B158" s="145" t="s">
        <v>949</v>
      </c>
      <c r="C158" s="181">
        <f aca="true" t="shared" si="39" ref="C158:J158">C159</f>
        <v>5650000</v>
      </c>
      <c r="D158" s="181">
        <f t="shared" si="39"/>
        <v>797270.35</v>
      </c>
      <c r="E158" s="181">
        <f t="shared" si="39"/>
        <v>0</v>
      </c>
      <c r="F158" s="181">
        <f t="shared" si="39"/>
        <v>6447270.35</v>
      </c>
      <c r="G158" s="181">
        <f t="shared" si="39"/>
        <v>4039936.77</v>
      </c>
      <c r="H158" s="181">
        <f t="shared" si="39"/>
        <v>2407333.58</v>
      </c>
      <c r="I158" s="181">
        <f t="shared" si="39"/>
        <v>6447270.35</v>
      </c>
      <c r="J158" s="182">
        <f t="shared" si="39"/>
        <v>0</v>
      </c>
    </row>
    <row r="159" spans="1:10" ht="12.75">
      <c r="A159" s="9" t="s">
        <v>950</v>
      </c>
      <c r="B159" s="96" t="s">
        <v>236</v>
      </c>
      <c r="C159" s="76">
        <v>5650000</v>
      </c>
      <c r="D159" s="76">
        <v>797270.35</v>
      </c>
      <c r="E159" s="76">
        <v>0</v>
      </c>
      <c r="F159" s="76">
        <f>C159+D159+E159</f>
        <v>6447270.35</v>
      </c>
      <c r="G159" s="76">
        <v>4039936.77</v>
      </c>
      <c r="H159" s="76">
        <v>2407333.58</v>
      </c>
      <c r="I159" s="432">
        <f>G159+H159</f>
        <v>6447270.35</v>
      </c>
      <c r="J159" s="174">
        <f>F159-I159</f>
        <v>0</v>
      </c>
    </row>
    <row r="160" spans="1:10" ht="12.75">
      <c r="A160" s="9"/>
      <c r="B160" s="96"/>
      <c r="C160" s="76"/>
      <c r="D160" s="76"/>
      <c r="E160" s="76"/>
      <c r="F160" s="76"/>
      <c r="G160" s="76"/>
      <c r="H160" s="76"/>
      <c r="I160" s="76"/>
      <c r="J160" s="174"/>
    </row>
    <row r="161" spans="1:10" ht="13.5" thickBot="1">
      <c r="A161" s="128" t="s">
        <v>951</v>
      </c>
      <c r="B161" s="132" t="s">
        <v>952</v>
      </c>
      <c r="C161" s="166">
        <f aca="true" t="shared" si="40" ref="C161:J161">C162+C163+C164</f>
        <v>24250000</v>
      </c>
      <c r="D161" s="166">
        <f t="shared" si="40"/>
        <v>2521673.81</v>
      </c>
      <c r="E161" s="166">
        <f t="shared" si="40"/>
        <v>0</v>
      </c>
      <c r="F161" s="166">
        <f t="shared" si="40"/>
        <v>26771673.81</v>
      </c>
      <c r="G161" s="166">
        <f t="shared" si="40"/>
        <v>17246122.71</v>
      </c>
      <c r="H161" s="166">
        <f t="shared" si="40"/>
        <v>7478705.2</v>
      </c>
      <c r="I161" s="166">
        <f t="shared" si="40"/>
        <v>24724827.91</v>
      </c>
      <c r="J161" s="173">
        <f t="shared" si="40"/>
        <v>2046845.8999999997</v>
      </c>
    </row>
    <row r="162" spans="1:10" ht="12.75">
      <c r="A162" s="9" t="s">
        <v>953</v>
      </c>
      <c r="B162" s="96" t="s">
        <v>954</v>
      </c>
      <c r="C162" s="76">
        <v>16950000</v>
      </c>
      <c r="D162" s="76">
        <v>2391811.06</v>
      </c>
      <c r="E162" s="76">
        <v>0</v>
      </c>
      <c r="F162" s="76">
        <f>C162+D162+E162</f>
        <v>19341811.06</v>
      </c>
      <c r="G162" s="76">
        <v>12119810.33</v>
      </c>
      <c r="H162" s="76">
        <v>7222000.73</v>
      </c>
      <c r="I162" s="432">
        <f>G162+H162</f>
        <v>19341811.060000002</v>
      </c>
      <c r="J162" s="174">
        <f>F162-I162</f>
        <v>0</v>
      </c>
    </row>
    <row r="163" spans="1:10" ht="12.75">
      <c r="A163" s="9" t="s">
        <v>953</v>
      </c>
      <c r="B163" s="96" t="s">
        <v>955</v>
      </c>
      <c r="C163" s="76">
        <v>1000000</v>
      </c>
      <c r="D163" s="76">
        <v>17789.16</v>
      </c>
      <c r="E163" s="76">
        <v>0</v>
      </c>
      <c r="F163" s="76">
        <f>C163+D163</f>
        <v>1017789.16</v>
      </c>
      <c r="G163" s="76">
        <v>702234.4</v>
      </c>
      <c r="H163" s="76">
        <v>35165</v>
      </c>
      <c r="I163" s="432">
        <f>G163+H163</f>
        <v>737399.4</v>
      </c>
      <c r="J163" s="174">
        <f>F163-I163</f>
        <v>280389.76</v>
      </c>
    </row>
    <row r="164" spans="1:10" ht="12.75">
      <c r="A164" s="9" t="s">
        <v>352</v>
      </c>
      <c r="B164" s="96" t="s">
        <v>969</v>
      </c>
      <c r="C164" s="76">
        <v>6300000</v>
      </c>
      <c r="D164" s="76">
        <v>112073.59</v>
      </c>
      <c r="E164" s="76">
        <v>0</v>
      </c>
      <c r="F164" s="76">
        <f>C164+D164</f>
        <v>6412073.59</v>
      </c>
      <c r="G164" s="76">
        <v>4424077.98</v>
      </c>
      <c r="H164" s="76">
        <v>221539.47</v>
      </c>
      <c r="I164" s="432">
        <f>G164+H164</f>
        <v>4645617.45</v>
      </c>
      <c r="J164" s="174">
        <f>F164-I164</f>
        <v>1766456.1399999997</v>
      </c>
    </row>
    <row r="165" spans="1:10" ht="12.75">
      <c r="A165" s="9"/>
      <c r="B165" s="96"/>
      <c r="C165" s="76"/>
      <c r="D165" s="76"/>
      <c r="E165" s="76"/>
      <c r="F165" s="76"/>
      <c r="G165" s="76"/>
      <c r="H165" s="76"/>
      <c r="I165" s="76"/>
      <c r="J165" s="174"/>
    </row>
    <row r="166" spans="1:10" ht="13.5" thickBot="1">
      <c r="A166" s="128" t="s">
        <v>956</v>
      </c>
      <c r="B166" s="132" t="s">
        <v>957</v>
      </c>
      <c r="C166" s="166">
        <f aca="true" t="shared" si="41" ref="C166:J166">C167+C168</f>
        <v>64599713.47</v>
      </c>
      <c r="D166" s="166">
        <f t="shared" si="41"/>
        <v>8432453.530000001</v>
      </c>
      <c r="E166" s="166">
        <f t="shared" si="41"/>
        <v>0</v>
      </c>
      <c r="F166" s="166">
        <f t="shared" si="41"/>
        <v>73032167</v>
      </c>
      <c r="G166" s="166">
        <f t="shared" si="41"/>
        <v>46908974.4</v>
      </c>
      <c r="H166" s="166">
        <f t="shared" si="41"/>
        <v>26123192.6</v>
      </c>
      <c r="I166" s="166">
        <f t="shared" si="41"/>
        <v>73032167</v>
      </c>
      <c r="J166" s="173">
        <f t="shared" si="41"/>
        <v>0</v>
      </c>
    </row>
    <row r="167" spans="1:10" ht="12.75">
      <c r="A167" s="22" t="s">
        <v>958</v>
      </c>
      <c r="B167" s="374" t="s">
        <v>959</v>
      </c>
      <c r="C167" s="183">
        <v>56500000</v>
      </c>
      <c r="D167" s="183">
        <v>7972703.53</v>
      </c>
      <c r="E167" s="183">
        <v>0</v>
      </c>
      <c r="F167" s="183">
        <f>C167+D167</f>
        <v>64472703.53</v>
      </c>
      <c r="G167" s="183">
        <v>42399367.66</v>
      </c>
      <c r="H167" s="183">
        <v>22073335.87</v>
      </c>
      <c r="I167" s="433">
        <f>G167+H167</f>
        <v>64472703.53</v>
      </c>
      <c r="J167" s="184">
        <f>F167-I167</f>
        <v>0</v>
      </c>
    </row>
    <row r="168" spans="1:10" ht="12.75">
      <c r="A168" s="9" t="s">
        <v>960</v>
      </c>
      <c r="B168" s="142" t="s">
        <v>961</v>
      </c>
      <c r="C168" s="76">
        <v>8099713.47</v>
      </c>
      <c r="D168" s="76">
        <v>459750</v>
      </c>
      <c r="E168" s="76">
        <v>0</v>
      </c>
      <c r="F168" s="76">
        <f>C168+D168</f>
        <v>8559463.469999999</v>
      </c>
      <c r="G168" s="76">
        <v>4509606.74</v>
      </c>
      <c r="H168" s="76">
        <v>4049856.73</v>
      </c>
      <c r="I168" s="432">
        <f>G168+H168</f>
        <v>8559463.47</v>
      </c>
      <c r="J168" s="174">
        <f>F168-I168</f>
        <v>0</v>
      </c>
    </row>
    <row r="169" spans="1:10" ht="12.75">
      <c r="A169" s="9"/>
      <c r="B169" s="96"/>
      <c r="C169" s="76"/>
      <c r="D169" s="76"/>
      <c r="E169" s="76"/>
      <c r="F169" s="76"/>
      <c r="G169" s="76"/>
      <c r="H169" s="76"/>
      <c r="I169" s="76"/>
      <c r="J169" s="174"/>
    </row>
    <row r="170" spans="1:10" ht="13.5" thickBot="1">
      <c r="A170" s="128" t="s">
        <v>962</v>
      </c>
      <c r="B170" s="132" t="s">
        <v>963</v>
      </c>
      <c r="C170" s="166">
        <f aca="true" t="shared" si="42" ref="C170:J170">C171+C172+C173</f>
        <v>56615918.3</v>
      </c>
      <c r="D170" s="166">
        <f t="shared" si="42"/>
        <v>2809461.28</v>
      </c>
      <c r="E170" s="166">
        <f t="shared" si="42"/>
        <v>0</v>
      </c>
      <c r="F170" s="166">
        <f t="shared" si="42"/>
        <v>59425379.58</v>
      </c>
      <c r="G170" s="166">
        <f t="shared" si="42"/>
        <v>38035323.42</v>
      </c>
      <c r="H170" s="166">
        <f t="shared" si="42"/>
        <v>21390056.16</v>
      </c>
      <c r="I170" s="166">
        <f t="shared" si="42"/>
        <v>59425379.58</v>
      </c>
      <c r="J170" s="173">
        <f t="shared" si="42"/>
        <v>0</v>
      </c>
    </row>
    <row r="171" spans="1:10" ht="12.75">
      <c r="A171" s="9" t="s">
        <v>964</v>
      </c>
      <c r="B171" s="96" t="s">
        <v>965</v>
      </c>
      <c r="C171" s="76">
        <v>0</v>
      </c>
      <c r="D171" s="76">
        <v>0</v>
      </c>
      <c r="E171" s="76">
        <v>0</v>
      </c>
      <c r="F171" s="76">
        <f>C171+D171+E171</f>
        <v>0</v>
      </c>
      <c r="G171" s="76">
        <v>0</v>
      </c>
      <c r="H171" s="76">
        <v>0</v>
      </c>
      <c r="I171" s="432">
        <f>G171+H171</f>
        <v>0</v>
      </c>
      <c r="J171" s="174">
        <f>F171-I171</f>
        <v>0</v>
      </c>
    </row>
    <row r="172" spans="1:10" ht="12.75">
      <c r="A172" s="9" t="s">
        <v>966</v>
      </c>
      <c r="B172" s="96" t="s">
        <v>967</v>
      </c>
      <c r="C172" s="76">
        <v>48516204.83</v>
      </c>
      <c r="D172" s="76">
        <v>2809461.28</v>
      </c>
      <c r="E172" s="76">
        <v>0</v>
      </c>
      <c r="F172" s="76">
        <f>C172+D172+E172</f>
        <v>51325666.11</v>
      </c>
      <c r="G172" s="76">
        <v>33985466.68</v>
      </c>
      <c r="H172" s="76">
        <v>17340199.43</v>
      </c>
      <c r="I172" s="432">
        <f>G172+H172</f>
        <v>51325666.11</v>
      </c>
      <c r="J172" s="174">
        <f>F172-I172</f>
        <v>0</v>
      </c>
    </row>
    <row r="173" spans="1:10" ht="12.75">
      <c r="A173" s="9" t="s">
        <v>968</v>
      </c>
      <c r="B173" s="96" t="s">
        <v>189</v>
      </c>
      <c r="C173" s="76">
        <v>8099713.47</v>
      </c>
      <c r="D173" s="76">
        <v>0</v>
      </c>
      <c r="E173" s="76">
        <v>0</v>
      </c>
      <c r="F173" s="76">
        <f>C173+D173</f>
        <v>8099713.47</v>
      </c>
      <c r="G173" s="76">
        <v>4049856.74</v>
      </c>
      <c r="H173" s="76">
        <v>4049856.73</v>
      </c>
      <c r="I173" s="432">
        <f>G173+H173</f>
        <v>8099713.470000001</v>
      </c>
      <c r="J173" s="174">
        <f>F173-I173</f>
        <v>0</v>
      </c>
    </row>
    <row r="174" spans="1:10" ht="12.75">
      <c r="A174" s="9"/>
      <c r="B174" s="96"/>
      <c r="C174" s="76"/>
      <c r="D174" s="76"/>
      <c r="E174" s="76"/>
      <c r="F174" s="76"/>
      <c r="G174" s="76"/>
      <c r="H174" s="76"/>
      <c r="I174" s="76"/>
      <c r="J174" s="174"/>
    </row>
    <row r="175" spans="1:10" ht="13.5" thickBot="1">
      <c r="A175" s="128" t="s">
        <v>405</v>
      </c>
      <c r="B175" s="131" t="s">
        <v>406</v>
      </c>
      <c r="C175" s="166">
        <f>C176</f>
        <v>0</v>
      </c>
      <c r="D175" s="166">
        <f aca="true" t="shared" si="43" ref="D175:J175">D176</f>
        <v>0</v>
      </c>
      <c r="E175" s="166">
        <f t="shared" si="43"/>
        <v>0</v>
      </c>
      <c r="F175" s="166">
        <f t="shared" si="43"/>
        <v>0</v>
      </c>
      <c r="G175" s="166">
        <f t="shared" si="43"/>
        <v>0</v>
      </c>
      <c r="H175" s="166">
        <f t="shared" si="43"/>
        <v>0</v>
      </c>
      <c r="I175" s="166">
        <f t="shared" si="43"/>
        <v>0</v>
      </c>
      <c r="J175" s="173">
        <f t="shared" si="43"/>
        <v>0</v>
      </c>
    </row>
    <row r="176" spans="1:10" ht="12.75">
      <c r="A176" s="9" t="s">
        <v>407</v>
      </c>
      <c r="B176" s="96" t="s">
        <v>408</v>
      </c>
      <c r="C176" s="76">
        <v>0</v>
      </c>
      <c r="D176" s="76">
        <v>0</v>
      </c>
      <c r="E176" s="76">
        <v>0</v>
      </c>
      <c r="F176" s="76">
        <f>C176+D176+E176</f>
        <v>0</v>
      </c>
      <c r="G176" s="76">
        <v>0</v>
      </c>
      <c r="H176" s="76">
        <v>0</v>
      </c>
      <c r="I176" s="76">
        <f>G176+H176</f>
        <v>0</v>
      </c>
      <c r="J176" s="174">
        <f>F176-I176</f>
        <v>0</v>
      </c>
    </row>
    <row r="177" spans="1:10" ht="12.75">
      <c r="A177" s="9"/>
      <c r="B177" s="96"/>
      <c r="C177" s="76"/>
      <c r="D177" s="76"/>
      <c r="E177" s="76"/>
      <c r="F177" s="76"/>
      <c r="G177" s="76"/>
      <c r="H177" s="76"/>
      <c r="I177" s="76"/>
      <c r="J177" s="174"/>
    </row>
    <row r="178" spans="1:10" ht="13.5" thickBot="1">
      <c r="A178" s="128" t="s">
        <v>630</v>
      </c>
      <c r="B178" s="131" t="s">
        <v>627</v>
      </c>
      <c r="C178" s="166">
        <f>C179+C180</f>
        <v>2500000</v>
      </c>
      <c r="D178" s="166">
        <f aca="true" t="shared" si="44" ref="D178:J178">D179+D180</f>
        <v>0</v>
      </c>
      <c r="E178" s="166">
        <f t="shared" si="44"/>
        <v>0</v>
      </c>
      <c r="F178" s="166">
        <f t="shared" si="44"/>
        <v>2500000</v>
      </c>
      <c r="G178" s="166">
        <f t="shared" si="44"/>
        <v>706162.15</v>
      </c>
      <c r="H178" s="166">
        <f t="shared" si="44"/>
        <v>890240.45</v>
      </c>
      <c r="I178" s="166">
        <f t="shared" si="44"/>
        <v>1596402.6</v>
      </c>
      <c r="J178" s="173">
        <f t="shared" si="44"/>
        <v>903597.3999999999</v>
      </c>
    </row>
    <row r="179" spans="1:10" ht="12.75">
      <c r="A179" s="135" t="s">
        <v>1326</v>
      </c>
      <c r="B179" s="96" t="s">
        <v>1327</v>
      </c>
      <c r="C179" s="217">
        <v>0</v>
      </c>
      <c r="D179" s="217">
        <v>0</v>
      </c>
      <c r="E179" s="217">
        <v>0</v>
      </c>
      <c r="F179" s="76">
        <f>C179+D179+E179</f>
        <v>0</v>
      </c>
      <c r="G179" s="217">
        <v>0</v>
      </c>
      <c r="H179" s="217">
        <v>0</v>
      </c>
      <c r="I179" s="76">
        <f>G179+H179</f>
        <v>0</v>
      </c>
      <c r="J179" s="174">
        <f>F179-I179</f>
        <v>0</v>
      </c>
    </row>
    <row r="180" spans="1:10" ht="12.75">
      <c r="A180" s="9" t="s">
        <v>628</v>
      </c>
      <c r="B180" s="96" t="s">
        <v>629</v>
      </c>
      <c r="C180" s="76">
        <v>2500000</v>
      </c>
      <c r="D180" s="76">
        <v>0</v>
      </c>
      <c r="E180" s="76">
        <v>0</v>
      </c>
      <c r="F180" s="76">
        <f>C180+D180+E180</f>
        <v>2500000</v>
      </c>
      <c r="G180" s="76">
        <v>706162.15</v>
      </c>
      <c r="H180" s="76">
        <v>890240.45</v>
      </c>
      <c r="I180" s="76">
        <f>G180+H180</f>
        <v>1596402.6</v>
      </c>
      <c r="J180" s="174">
        <f>F180-I180</f>
        <v>903597.3999999999</v>
      </c>
    </row>
    <row r="181" spans="1:10" ht="12.75">
      <c r="A181" s="9"/>
      <c r="B181" s="96"/>
      <c r="C181" s="76"/>
      <c r="D181" s="76"/>
      <c r="E181" s="76"/>
      <c r="F181" s="76"/>
      <c r="G181" s="76"/>
      <c r="H181" s="76"/>
      <c r="I181" s="76"/>
      <c r="J181" s="174"/>
    </row>
    <row r="182" spans="1:10" ht="13.5" thickBot="1">
      <c r="A182" s="128" t="s">
        <v>567</v>
      </c>
      <c r="B182" s="131" t="s">
        <v>568</v>
      </c>
      <c r="C182" s="166">
        <f>C183</f>
        <v>2000000</v>
      </c>
      <c r="D182" s="166">
        <f aca="true" t="shared" si="45" ref="D182:J182">D183</f>
        <v>0</v>
      </c>
      <c r="E182" s="166">
        <f t="shared" si="45"/>
        <v>2000000</v>
      </c>
      <c r="F182" s="166">
        <f t="shared" si="45"/>
        <v>4000000</v>
      </c>
      <c r="G182" s="166">
        <f t="shared" si="45"/>
        <v>3367051.54</v>
      </c>
      <c r="H182" s="166">
        <f t="shared" si="45"/>
        <v>337359.01</v>
      </c>
      <c r="I182" s="166">
        <f t="shared" si="45"/>
        <v>3704410.55</v>
      </c>
      <c r="J182" s="173">
        <f t="shared" si="45"/>
        <v>295589.4500000002</v>
      </c>
    </row>
    <row r="183" spans="1:10" ht="12.75">
      <c r="A183" s="9" t="s">
        <v>569</v>
      </c>
      <c r="B183" s="96" t="s">
        <v>570</v>
      </c>
      <c r="C183" s="76">
        <v>2000000</v>
      </c>
      <c r="D183" s="76">
        <v>0</v>
      </c>
      <c r="E183" s="76">
        <v>2000000</v>
      </c>
      <c r="F183" s="76">
        <f>C183+D183+E183</f>
        <v>4000000</v>
      </c>
      <c r="G183" s="76">
        <v>3367051.54</v>
      </c>
      <c r="H183" s="76">
        <v>337359.01</v>
      </c>
      <c r="I183" s="76">
        <f>G183+H183</f>
        <v>3704410.55</v>
      </c>
      <c r="J183" s="174">
        <f>F183-I183</f>
        <v>295589.4500000002</v>
      </c>
    </row>
    <row r="184" spans="1:10" ht="12.75">
      <c r="A184" s="9"/>
      <c r="B184" s="96"/>
      <c r="C184" s="76"/>
      <c r="D184" s="76"/>
      <c r="E184" s="76"/>
      <c r="F184" s="76"/>
      <c r="G184" s="76"/>
      <c r="H184" s="76"/>
      <c r="I184" s="76"/>
      <c r="J184" s="174"/>
    </row>
    <row r="185" spans="1:10" ht="13.5" thickBot="1">
      <c r="A185" s="124" t="s">
        <v>1801</v>
      </c>
      <c r="B185" s="125" t="s">
        <v>447</v>
      </c>
      <c r="C185" s="168">
        <f aca="true" t="shared" si="46" ref="C185:J186">C186</f>
        <v>0</v>
      </c>
      <c r="D185" s="168">
        <f t="shared" si="46"/>
        <v>4000000</v>
      </c>
      <c r="E185" s="168">
        <f t="shared" si="46"/>
        <v>0</v>
      </c>
      <c r="F185" s="168">
        <f t="shared" si="46"/>
        <v>4000000</v>
      </c>
      <c r="G185" s="168">
        <f t="shared" si="46"/>
        <v>4000000</v>
      </c>
      <c r="H185" s="168">
        <f t="shared" si="46"/>
        <v>0</v>
      </c>
      <c r="I185" s="168">
        <f t="shared" si="46"/>
        <v>4000000</v>
      </c>
      <c r="J185" s="176">
        <f t="shared" si="46"/>
        <v>0</v>
      </c>
    </row>
    <row r="186" spans="1:10" ht="14.25" thickBot="1" thickTop="1">
      <c r="A186" s="126" t="s">
        <v>1802</v>
      </c>
      <c r="B186" s="140" t="s">
        <v>1803</v>
      </c>
      <c r="C186" s="169">
        <f>C187</f>
        <v>0</v>
      </c>
      <c r="D186" s="169">
        <f t="shared" si="46"/>
        <v>4000000</v>
      </c>
      <c r="E186" s="169">
        <f t="shared" si="46"/>
        <v>0</v>
      </c>
      <c r="F186" s="169">
        <f t="shared" si="46"/>
        <v>4000000</v>
      </c>
      <c r="G186" s="169">
        <f t="shared" si="46"/>
        <v>4000000</v>
      </c>
      <c r="H186" s="169">
        <f t="shared" si="46"/>
        <v>0</v>
      </c>
      <c r="I186" s="169">
        <f t="shared" si="46"/>
        <v>4000000</v>
      </c>
      <c r="J186" s="178">
        <f t="shared" si="46"/>
        <v>0</v>
      </c>
    </row>
    <row r="187" spans="1:10" ht="13.5" thickBot="1">
      <c r="A187" s="3" t="s">
        <v>1804</v>
      </c>
      <c r="B187" s="146" t="s">
        <v>1805</v>
      </c>
      <c r="C187" s="181">
        <f>C188</f>
        <v>0</v>
      </c>
      <c r="D187" s="181">
        <f aca="true" t="shared" si="47" ref="D187:J187">D188</f>
        <v>4000000</v>
      </c>
      <c r="E187" s="181">
        <f t="shared" si="47"/>
        <v>0</v>
      </c>
      <c r="F187" s="181">
        <f t="shared" si="47"/>
        <v>4000000</v>
      </c>
      <c r="G187" s="181">
        <f t="shared" si="47"/>
        <v>4000000</v>
      </c>
      <c r="H187" s="181">
        <f t="shared" si="47"/>
        <v>0</v>
      </c>
      <c r="I187" s="181">
        <f t="shared" si="47"/>
        <v>4000000</v>
      </c>
      <c r="J187" s="182">
        <f t="shared" si="47"/>
        <v>0</v>
      </c>
    </row>
    <row r="188" spans="1:10" ht="12.75">
      <c r="A188" s="9" t="s">
        <v>1806</v>
      </c>
      <c r="B188" s="96" t="s">
        <v>1599</v>
      </c>
      <c r="C188" s="76">
        <v>0</v>
      </c>
      <c r="D188" s="76">
        <v>4000000</v>
      </c>
      <c r="E188" s="76">
        <v>0</v>
      </c>
      <c r="F188" s="76">
        <f>C188+D188+E188</f>
        <v>4000000</v>
      </c>
      <c r="G188" s="76">
        <v>4000000</v>
      </c>
      <c r="H188" s="76">
        <v>0</v>
      </c>
      <c r="I188" s="76">
        <f>G188+H188</f>
        <v>4000000</v>
      </c>
      <c r="J188" s="174">
        <f>F188-I188</f>
        <v>0</v>
      </c>
    </row>
    <row r="189" spans="1:10" ht="12.75">
      <c r="A189" s="9"/>
      <c r="B189" s="96"/>
      <c r="C189" s="76"/>
      <c r="D189" s="76"/>
      <c r="E189" s="76"/>
      <c r="F189" s="76"/>
      <c r="G189" s="76"/>
      <c r="H189" s="76"/>
      <c r="I189" s="76"/>
      <c r="J189" s="174"/>
    </row>
    <row r="190" spans="1:10" s="147" customFormat="1" ht="13.5" thickBot="1">
      <c r="A190" s="124" t="s">
        <v>970</v>
      </c>
      <c r="B190" s="125" t="s">
        <v>971</v>
      </c>
      <c r="C190" s="168">
        <f aca="true" t="shared" si="48" ref="C190:J191">C191</f>
        <v>4500000</v>
      </c>
      <c r="D190" s="168">
        <f t="shared" si="48"/>
        <v>12107546.3</v>
      </c>
      <c r="E190" s="168">
        <f t="shared" si="48"/>
        <v>0</v>
      </c>
      <c r="F190" s="168">
        <f t="shared" si="48"/>
        <v>16607546.3</v>
      </c>
      <c r="G190" s="168">
        <f t="shared" si="48"/>
        <v>6676840.41</v>
      </c>
      <c r="H190" s="168">
        <f t="shared" si="48"/>
        <v>9930705.89</v>
      </c>
      <c r="I190" s="168">
        <f t="shared" si="48"/>
        <v>16607546.3</v>
      </c>
      <c r="J190" s="176">
        <f t="shared" si="48"/>
        <v>0</v>
      </c>
    </row>
    <row r="191" spans="1:10" ht="14.25" thickBot="1" thickTop="1">
      <c r="A191" s="126" t="s">
        <v>972</v>
      </c>
      <c r="B191" s="144" t="s">
        <v>973</v>
      </c>
      <c r="C191" s="169">
        <f>C192</f>
        <v>4500000</v>
      </c>
      <c r="D191" s="169">
        <f t="shared" si="48"/>
        <v>12107546.3</v>
      </c>
      <c r="E191" s="169">
        <f t="shared" si="48"/>
        <v>0</v>
      </c>
      <c r="F191" s="169">
        <f t="shared" si="48"/>
        <v>16607546.3</v>
      </c>
      <c r="G191" s="169">
        <f t="shared" si="48"/>
        <v>6676840.41</v>
      </c>
      <c r="H191" s="169">
        <f t="shared" si="48"/>
        <v>9930705.89</v>
      </c>
      <c r="I191" s="169">
        <f t="shared" si="48"/>
        <v>16607546.3</v>
      </c>
      <c r="J191" s="178">
        <f t="shared" si="48"/>
        <v>0</v>
      </c>
    </row>
    <row r="192" spans="1:10" ht="12.75">
      <c r="A192" s="22" t="s">
        <v>631</v>
      </c>
      <c r="B192" s="453" t="s">
        <v>974</v>
      </c>
      <c r="C192" s="183">
        <v>4500000</v>
      </c>
      <c r="D192" s="183">
        <v>12107546.3</v>
      </c>
      <c r="E192" s="183">
        <v>0</v>
      </c>
      <c r="F192" s="183">
        <f>C192+D192+E192</f>
        <v>16607546.3</v>
      </c>
      <c r="G192" s="183">
        <v>6676840.41</v>
      </c>
      <c r="H192" s="183">
        <v>9930705.89</v>
      </c>
      <c r="I192" s="183">
        <f>G192+H192</f>
        <v>16607546.3</v>
      </c>
      <c r="J192" s="184">
        <f>F192-I192</f>
        <v>0</v>
      </c>
    </row>
    <row r="193" spans="1:10" ht="12.75">
      <c r="A193" s="9"/>
      <c r="B193" s="142"/>
      <c r="C193" s="76"/>
      <c r="D193" s="76"/>
      <c r="E193" s="76"/>
      <c r="F193" s="76"/>
      <c r="G193" s="76"/>
      <c r="H193" s="76"/>
      <c r="I193" s="76"/>
      <c r="J193" s="174"/>
    </row>
    <row r="194" spans="1:10" ht="13.5" thickBot="1">
      <c r="A194" s="124" t="s">
        <v>1240</v>
      </c>
      <c r="B194" s="125" t="s">
        <v>1078</v>
      </c>
      <c r="C194" s="168">
        <f>C195</f>
        <v>0</v>
      </c>
      <c r="D194" s="168">
        <f aca="true" t="shared" si="49" ref="D194:J194">D195</f>
        <v>0</v>
      </c>
      <c r="E194" s="168">
        <f t="shared" si="49"/>
        <v>0</v>
      </c>
      <c r="F194" s="168">
        <f t="shared" si="49"/>
        <v>0</v>
      </c>
      <c r="G194" s="168">
        <f t="shared" si="49"/>
        <v>0</v>
      </c>
      <c r="H194" s="168">
        <f t="shared" si="49"/>
        <v>0</v>
      </c>
      <c r="I194" s="168">
        <f t="shared" si="49"/>
        <v>0</v>
      </c>
      <c r="J194" s="176">
        <f t="shared" si="49"/>
        <v>0</v>
      </c>
    </row>
    <row r="195" spans="1:10" ht="14.25" thickBot="1" thickTop="1">
      <c r="A195" s="126" t="s">
        <v>1241</v>
      </c>
      <c r="B195" s="127" t="s">
        <v>1242</v>
      </c>
      <c r="C195" s="169">
        <f>C196+C197</f>
        <v>0</v>
      </c>
      <c r="D195" s="169">
        <f aca="true" t="shared" si="50" ref="D195:J195">D196+D197</f>
        <v>0</v>
      </c>
      <c r="E195" s="169">
        <f t="shared" si="50"/>
        <v>0</v>
      </c>
      <c r="F195" s="169">
        <f t="shared" si="50"/>
        <v>0</v>
      </c>
      <c r="G195" s="169">
        <f t="shared" si="50"/>
        <v>0</v>
      </c>
      <c r="H195" s="169">
        <f t="shared" si="50"/>
        <v>0</v>
      </c>
      <c r="I195" s="169">
        <f t="shared" si="50"/>
        <v>0</v>
      </c>
      <c r="J195" s="178">
        <f t="shared" si="50"/>
        <v>0</v>
      </c>
    </row>
    <row r="196" spans="1:10" ht="12.75">
      <c r="A196" s="194" t="s">
        <v>1349</v>
      </c>
      <c r="B196" s="374" t="s">
        <v>1350</v>
      </c>
      <c r="C196" s="222">
        <v>0</v>
      </c>
      <c r="D196" s="222">
        <v>0</v>
      </c>
      <c r="E196" s="222">
        <v>0</v>
      </c>
      <c r="F196" s="76">
        <f>SUM(C196:E196)</f>
        <v>0</v>
      </c>
      <c r="G196" s="222">
        <v>0</v>
      </c>
      <c r="H196" s="222">
        <v>0</v>
      </c>
      <c r="I196" s="76">
        <f>G196+H196</f>
        <v>0</v>
      </c>
      <c r="J196" s="174">
        <f>F196-I196</f>
        <v>0</v>
      </c>
    </row>
    <row r="197" spans="1:10" ht="13.5" thickBot="1">
      <c r="A197" s="189" t="s">
        <v>1423</v>
      </c>
      <c r="B197" s="99" t="s">
        <v>1424</v>
      </c>
      <c r="C197" s="210">
        <v>0</v>
      </c>
      <c r="D197" s="210">
        <v>0</v>
      </c>
      <c r="E197" s="210">
        <v>0</v>
      </c>
      <c r="F197" s="88">
        <f>SUM(C197:E197)</f>
        <v>0</v>
      </c>
      <c r="G197" s="210">
        <v>0</v>
      </c>
      <c r="H197" s="210">
        <v>0</v>
      </c>
      <c r="I197" s="88">
        <f>G197+H197</f>
        <v>0</v>
      </c>
      <c r="J197" s="180">
        <f>F197-I197</f>
        <v>0</v>
      </c>
    </row>
    <row r="198" spans="1:10" ht="12.75">
      <c r="A198" s="334"/>
      <c r="B198" s="96"/>
      <c r="C198" s="217"/>
      <c r="D198" s="217"/>
      <c r="E198" s="217"/>
      <c r="F198" s="76"/>
      <c r="G198" s="217"/>
      <c r="H198" s="217"/>
      <c r="I198" s="76"/>
      <c r="J198" s="76"/>
    </row>
    <row r="199" spans="1:10" ht="12.75">
      <c r="A199" s="334"/>
      <c r="B199" s="96"/>
      <c r="C199" s="217"/>
      <c r="D199" s="217"/>
      <c r="E199" s="217"/>
      <c r="F199" s="76"/>
      <c r="G199" s="217"/>
      <c r="H199" s="217"/>
      <c r="I199" s="76"/>
      <c r="J199" s="76"/>
    </row>
    <row r="200" spans="1:10" ht="12.75">
      <c r="A200" s="334"/>
      <c r="B200" s="96"/>
      <c r="C200" s="217"/>
      <c r="D200" s="217"/>
      <c r="E200" s="217"/>
      <c r="F200" s="76"/>
      <c r="G200" s="217"/>
      <c r="H200" s="217"/>
      <c r="I200" s="76"/>
      <c r="J200" s="76"/>
    </row>
    <row r="201" spans="1:10" ht="13.5" thickBot="1">
      <c r="A201" s="84" t="str">
        <f>A3</f>
        <v>INFORME TRIMESTRAL DE EGRESOS (4 TRIMESTRE DEL 2015)  PROGRAMA: DIRECCIÓN Y ADMINISTRACION GENERALES</v>
      </c>
      <c r="B201" s="84"/>
      <c r="C201" s="84"/>
      <c r="D201" s="84"/>
      <c r="E201" s="84"/>
      <c r="F201" s="84"/>
      <c r="G201" s="84"/>
      <c r="H201" s="32"/>
      <c r="I201" s="32"/>
      <c r="J201" s="32"/>
    </row>
    <row r="202" spans="1:10" ht="13.5" thickBot="1">
      <c r="A202" s="33"/>
      <c r="B202" s="20"/>
      <c r="C202" s="599" t="s">
        <v>673</v>
      </c>
      <c r="D202" s="600"/>
      <c r="E202" s="600"/>
      <c r="F202" s="601"/>
      <c r="G202" s="599" t="s">
        <v>710</v>
      </c>
      <c r="H202" s="600"/>
      <c r="I202" s="601"/>
      <c r="J202" s="34"/>
    </row>
    <row r="203" spans="1:10" ht="12.75">
      <c r="A203" s="35" t="s">
        <v>684</v>
      </c>
      <c r="B203" s="36" t="s">
        <v>684</v>
      </c>
      <c r="C203" s="37" t="s">
        <v>702</v>
      </c>
      <c r="D203" s="602" t="s">
        <v>705</v>
      </c>
      <c r="E203" s="603"/>
      <c r="F203" s="37" t="s">
        <v>706</v>
      </c>
      <c r="G203" s="37" t="s">
        <v>707</v>
      </c>
      <c r="H203" s="37" t="s">
        <v>708</v>
      </c>
      <c r="I203" s="37" t="s">
        <v>677</v>
      </c>
      <c r="J203" s="38" t="s">
        <v>709</v>
      </c>
    </row>
    <row r="204" spans="1:10" ht="13.5" thickBot="1">
      <c r="A204" s="39" t="s">
        <v>701</v>
      </c>
      <c r="B204" s="40" t="s">
        <v>672</v>
      </c>
      <c r="C204" s="41"/>
      <c r="D204" s="40" t="s">
        <v>703</v>
      </c>
      <c r="E204" s="42" t="s">
        <v>704</v>
      </c>
      <c r="F204" s="41"/>
      <c r="G204" s="41"/>
      <c r="H204" s="41"/>
      <c r="I204" s="41"/>
      <c r="J204" s="43"/>
    </row>
    <row r="205" spans="1:10" ht="13.5" thickBot="1">
      <c r="A205" s="160" t="s">
        <v>975</v>
      </c>
      <c r="B205" s="161" t="s">
        <v>976</v>
      </c>
      <c r="C205" s="218">
        <v>538273866.47</v>
      </c>
      <c r="D205" s="218">
        <v>11827175.07</v>
      </c>
      <c r="E205" s="218">
        <v>197454.63</v>
      </c>
      <c r="F205" s="218">
        <f>C205+D205+E205</f>
        <v>550298496.1700001</v>
      </c>
      <c r="G205" s="218">
        <v>343796449.76</v>
      </c>
      <c r="H205" s="645">
        <v>170640655.37</v>
      </c>
      <c r="I205" s="645">
        <f>SUM(G205:H205)</f>
        <v>514437105.13</v>
      </c>
      <c r="J205" s="219">
        <f>F205-I205</f>
        <v>35861391.04000008</v>
      </c>
    </row>
    <row r="206" spans="1:10" ht="13.5" thickTop="1">
      <c r="A206" s="9"/>
      <c r="B206" s="96"/>
      <c r="C206" s="76"/>
      <c r="D206" s="76"/>
      <c r="E206" s="76"/>
      <c r="F206" s="76"/>
      <c r="G206" s="76"/>
      <c r="H206" s="76"/>
      <c r="I206" s="76"/>
      <c r="J206" s="174"/>
    </row>
    <row r="207" spans="1:10" ht="13.5" thickBot="1">
      <c r="A207" s="162" t="s">
        <v>977</v>
      </c>
      <c r="B207" s="150" t="s">
        <v>978</v>
      </c>
      <c r="C207" s="220">
        <v>23219261.55</v>
      </c>
      <c r="D207" s="220">
        <v>0</v>
      </c>
      <c r="E207" s="220">
        <v>2545.37</v>
      </c>
      <c r="F207" s="220">
        <f>C207+D207+E207</f>
        <v>23221806.92</v>
      </c>
      <c r="G207" s="220">
        <v>14918013.24</v>
      </c>
      <c r="H207" s="220">
        <v>7041056.63</v>
      </c>
      <c r="I207" s="220">
        <f>G207+H207</f>
        <v>21959069.87</v>
      </c>
      <c r="J207" s="221">
        <f>F207-I207</f>
        <v>1262737.0500000007</v>
      </c>
    </row>
    <row r="208" spans="1:10" ht="13.5" thickTop="1">
      <c r="A208" s="149"/>
      <c r="B208" s="96"/>
      <c r="C208" s="76"/>
      <c r="D208" s="76"/>
      <c r="E208" s="76"/>
      <c r="F208" s="76"/>
      <c r="G208" s="76"/>
      <c r="H208" s="76"/>
      <c r="I208" s="76"/>
      <c r="J208" s="174"/>
    </row>
    <row r="209" spans="1:10" ht="13.5" thickBot="1">
      <c r="A209" s="583" t="s">
        <v>979</v>
      </c>
      <c r="B209" s="150" t="s">
        <v>1807</v>
      </c>
      <c r="C209" s="220">
        <v>0</v>
      </c>
      <c r="D209" s="220">
        <v>10000000</v>
      </c>
      <c r="E209" s="220">
        <v>0</v>
      </c>
      <c r="F209" s="220">
        <f>SUM(C209:E209)</f>
        <v>10000000</v>
      </c>
      <c r="G209" s="220">
        <v>0</v>
      </c>
      <c r="H209" s="220">
        <v>0</v>
      </c>
      <c r="I209" s="220">
        <f>G209+H209</f>
        <v>0</v>
      </c>
      <c r="J209" s="221">
        <f>F209-I209</f>
        <v>10000000</v>
      </c>
    </row>
    <row r="210" spans="1:10" ht="13.5" thickTop="1">
      <c r="A210" s="9"/>
      <c r="B210" s="96"/>
      <c r="C210" s="76"/>
      <c r="D210" s="76"/>
      <c r="E210" s="76"/>
      <c r="F210" s="76"/>
      <c r="G210" s="76"/>
      <c r="H210" s="76"/>
      <c r="I210" s="76"/>
      <c r="J210" s="174"/>
    </row>
    <row r="211" spans="1:10" ht="12.75">
      <c r="A211" s="149" t="s">
        <v>980</v>
      </c>
      <c r="B211" s="96" t="s">
        <v>981</v>
      </c>
      <c r="C211" s="76">
        <v>164195631.77</v>
      </c>
      <c r="D211" s="76">
        <v>32784550.66</v>
      </c>
      <c r="E211" s="76">
        <v>0</v>
      </c>
      <c r="F211" s="76">
        <f>SUM(C211:E211)</f>
        <v>196980182.43</v>
      </c>
      <c r="G211" s="76">
        <v>118919502.99</v>
      </c>
      <c r="H211" s="76">
        <v>74814646.69</v>
      </c>
      <c r="I211" s="76">
        <f>G211+H211</f>
        <v>193734149.68</v>
      </c>
      <c r="J211" s="174">
        <f>F211-I211</f>
        <v>3246032.75</v>
      </c>
    </row>
    <row r="212" spans="1:10" ht="13.5" thickBot="1">
      <c r="A212" s="8"/>
      <c r="B212" s="163" t="s">
        <v>982</v>
      </c>
      <c r="C212" s="220"/>
      <c r="D212" s="220"/>
      <c r="E212" s="220"/>
      <c r="F212" s="220"/>
      <c r="G212" s="220"/>
      <c r="H212" s="220"/>
      <c r="I212" s="220"/>
      <c r="J212" s="221"/>
    </row>
    <row r="213" spans="1:10" ht="14.25" thickBot="1" thickTop="1">
      <c r="A213" s="3"/>
      <c r="B213" s="50" t="s">
        <v>983</v>
      </c>
      <c r="C213" s="181">
        <f>C205+C207+C211+C209</f>
        <v>725688759.79</v>
      </c>
      <c r="D213" s="181">
        <f>D205+D207+D211+D209</f>
        <v>54611725.730000004</v>
      </c>
      <c r="E213" s="181">
        <f aca="true" t="shared" si="51" ref="E213:J213">E205+E207+E211+E209</f>
        <v>200000</v>
      </c>
      <c r="F213" s="650">
        <f t="shared" si="51"/>
        <v>780500485.52</v>
      </c>
      <c r="G213" s="181">
        <f t="shared" si="51"/>
        <v>477633965.99</v>
      </c>
      <c r="H213" s="181">
        <f t="shared" si="51"/>
        <v>252496358.69</v>
      </c>
      <c r="I213" s="650">
        <f t="shared" si="51"/>
        <v>730130324.6800001</v>
      </c>
      <c r="J213" s="181">
        <f t="shared" si="51"/>
        <v>50370160.84000008</v>
      </c>
    </row>
    <row r="214" spans="1:10" ht="13.5" customHeight="1">
      <c r="A214" s="52"/>
      <c r="B214" s="96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32" t="s">
        <v>699</v>
      </c>
      <c r="B215" s="32"/>
      <c r="C215" s="32"/>
      <c r="D215" s="32"/>
      <c r="E215" s="32"/>
      <c r="F215" s="32"/>
      <c r="G215" s="32"/>
      <c r="H215" s="32"/>
      <c r="I215" s="32"/>
      <c r="J215" s="32" t="s">
        <v>1453</v>
      </c>
    </row>
    <row r="216" spans="1:10" ht="13.5" thickBot="1">
      <c r="A216" s="84" t="s">
        <v>1908</v>
      </c>
      <c r="B216" s="84"/>
      <c r="C216" s="84"/>
      <c r="D216" s="84"/>
      <c r="E216" s="84"/>
      <c r="F216" s="84"/>
      <c r="G216" s="32"/>
      <c r="H216" s="32"/>
      <c r="I216" s="32"/>
      <c r="J216" s="32"/>
    </row>
    <row r="217" spans="1:10" ht="13.5" thickBot="1">
      <c r="A217" s="357"/>
      <c r="B217" s="333"/>
      <c r="C217" s="594" t="s">
        <v>673</v>
      </c>
      <c r="D217" s="595"/>
      <c r="E217" s="595"/>
      <c r="F217" s="596"/>
      <c r="G217" s="594" t="s">
        <v>710</v>
      </c>
      <c r="H217" s="595"/>
      <c r="I217" s="596"/>
      <c r="J217" s="358"/>
    </row>
    <row r="218" spans="1:10" ht="12.75">
      <c r="A218" s="359" t="s">
        <v>684</v>
      </c>
      <c r="B218" s="360" t="s">
        <v>684</v>
      </c>
      <c r="C218" s="361" t="s">
        <v>702</v>
      </c>
      <c r="D218" s="607" t="s">
        <v>705</v>
      </c>
      <c r="E218" s="608"/>
      <c r="F218" s="362" t="s">
        <v>706</v>
      </c>
      <c r="G218" s="362" t="s">
        <v>707</v>
      </c>
      <c r="H218" s="362" t="s">
        <v>708</v>
      </c>
      <c r="I218" s="362" t="s">
        <v>677</v>
      </c>
      <c r="J218" s="363" t="s">
        <v>709</v>
      </c>
    </row>
    <row r="219" spans="1:10" ht="13.5" thickBot="1">
      <c r="A219" s="364" t="s">
        <v>720</v>
      </c>
      <c r="B219" s="365" t="s">
        <v>672</v>
      </c>
      <c r="C219" s="364"/>
      <c r="D219" s="366" t="s">
        <v>703</v>
      </c>
      <c r="E219" s="367" t="s">
        <v>704</v>
      </c>
      <c r="F219" s="368"/>
      <c r="G219" s="368"/>
      <c r="H219" s="368"/>
      <c r="I219" s="368"/>
      <c r="J219" s="369"/>
    </row>
    <row r="220" spans="1:10" ht="13.5" thickBot="1">
      <c r="A220" s="118" t="s">
        <v>693</v>
      </c>
      <c r="B220" s="53" t="s">
        <v>721</v>
      </c>
      <c r="C220" s="204">
        <f aca="true" t="shared" si="52" ref="C220:J220">C221+C246+C299+C343+C348+C365+C384+C388</f>
        <v>659685190.13</v>
      </c>
      <c r="D220" s="204">
        <f t="shared" si="52"/>
        <v>243146127.58999997</v>
      </c>
      <c r="E220" s="204">
        <f t="shared" si="52"/>
        <v>23834395.83</v>
      </c>
      <c r="F220" s="204">
        <f t="shared" si="52"/>
        <v>926665713.55</v>
      </c>
      <c r="G220" s="204">
        <f t="shared" si="52"/>
        <v>394103341.28999996</v>
      </c>
      <c r="H220" s="204">
        <f t="shared" si="52"/>
        <v>219385486.17999998</v>
      </c>
      <c r="I220" s="204">
        <f t="shared" si="52"/>
        <v>613488827.47</v>
      </c>
      <c r="J220" s="205">
        <f t="shared" si="52"/>
        <v>313176886.08</v>
      </c>
    </row>
    <row r="221" spans="1:10" ht="13.5" thickBot="1">
      <c r="A221" s="124" t="s">
        <v>984</v>
      </c>
      <c r="B221" s="125" t="s">
        <v>851</v>
      </c>
      <c r="C221" s="168">
        <f aca="true" t="shared" si="53" ref="C221:J221">C222+C227+C230+C236+C241</f>
        <v>203770371.28</v>
      </c>
      <c r="D221" s="168">
        <f t="shared" si="53"/>
        <v>0</v>
      </c>
      <c r="E221" s="168">
        <f t="shared" si="53"/>
        <v>-3676500</v>
      </c>
      <c r="F221" s="168">
        <f t="shared" si="53"/>
        <v>200093871.28</v>
      </c>
      <c r="G221" s="168">
        <f t="shared" si="53"/>
        <v>127841695.63</v>
      </c>
      <c r="H221" s="168">
        <f t="shared" si="53"/>
        <v>65882094.83</v>
      </c>
      <c r="I221" s="168">
        <f t="shared" si="53"/>
        <v>193723790.45999998</v>
      </c>
      <c r="J221" s="176">
        <f t="shared" si="53"/>
        <v>6370080.820000008</v>
      </c>
    </row>
    <row r="222" spans="1:10" ht="14.25" thickBot="1" thickTop="1">
      <c r="A222" s="126" t="s">
        <v>985</v>
      </c>
      <c r="B222" s="144" t="s">
        <v>986</v>
      </c>
      <c r="C222" s="169">
        <f>C223+C224+C225</f>
        <v>102600522</v>
      </c>
      <c r="D222" s="169">
        <f aca="true" t="shared" si="54" ref="D222:J222">D223+D224+D225</f>
        <v>0</v>
      </c>
      <c r="E222" s="169">
        <f t="shared" si="54"/>
        <v>500000</v>
      </c>
      <c r="F222" s="169">
        <f t="shared" si="54"/>
        <v>103100522</v>
      </c>
      <c r="G222" s="169">
        <f t="shared" si="54"/>
        <v>72295853.35</v>
      </c>
      <c r="H222" s="169">
        <f t="shared" si="54"/>
        <v>30197976.43</v>
      </c>
      <c r="I222" s="169">
        <f t="shared" si="54"/>
        <v>102493829.78</v>
      </c>
      <c r="J222" s="178">
        <f t="shared" si="54"/>
        <v>606692.2200000025</v>
      </c>
    </row>
    <row r="223" spans="1:10" ht="12.75">
      <c r="A223" s="135" t="s">
        <v>987</v>
      </c>
      <c r="B223" s="147" t="s">
        <v>856</v>
      </c>
      <c r="C223" s="217">
        <v>98100522</v>
      </c>
      <c r="D223" s="217">
        <v>0</v>
      </c>
      <c r="E223" s="217">
        <v>-5000000</v>
      </c>
      <c r="F223" s="217">
        <f>C223+D223+E223</f>
        <v>93100522</v>
      </c>
      <c r="G223" s="217">
        <v>65173938.21</v>
      </c>
      <c r="H223" s="217">
        <v>27530502.12</v>
      </c>
      <c r="I223" s="217">
        <f>G223+H223</f>
        <v>92704440.33</v>
      </c>
      <c r="J223" s="226">
        <f>F223-I223</f>
        <v>396081.6700000018</v>
      </c>
    </row>
    <row r="224" spans="1:10" ht="12.75">
      <c r="A224" s="135" t="s">
        <v>632</v>
      </c>
      <c r="B224" s="147" t="s">
        <v>633</v>
      </c>
      <c r="C224" s="217">
        <v>0</v>
      </c>
      <c r="D224" s="217">
        <v>0</v>
      </c>
      <c r="E224" s="217">
        <v>0</v>
      </c>
      <c r="F224" s="217">
        <f>SUM(C224:E224)</f>
        <v>0</v>
      </c>
      <c r="G224" s="217">
        <v>0</v>
      </c>
      <c r="H224" s="217">
        <v>0</v>
      </c>
      <c r="I224" s="217">
        <f>G224+H224</f>
        <v>0</v>
      </c>
      <c r="J224" s="226">
        <f>F224-I224</f>
        <v>0</v>
      </c>
    </row>
    <row r="225" spans="1:10" ht="12.75">
      <c r="A225" s="135" t="s">
        <v>290</v>
      </c>
      <c r="B225" s="147" t="s">
        <v>713</v>
      </c>
      <c r="C225" s="217">
        <v>4500000</v>
      </c>
      <c r="D225" s="217">
        <v>0</v>
      </c>
      <c r="E225" s="217">
        <v>5500000</v>
      </c>
      <c r="F225" s="217">
        <f>SUM(C225:E225)</f>
        <v>10000000</v>
      </c>
      <c r="G225" s="217">
        <v>7121915.14</v>
      </c>
      <c r="H225" s="217">
        <v>2667474.31</v>
      </c>
      <c r="I225" s="217">
        <f>G225+H225</f>
        <v>9789389.45</v>
      </c>
      <c r="J225" s="226">
        <f>F225-I225</f>
        <v>210610.55000000075</v>
      </c>
    </row>
    <row r="226" spans="1:10" ht="12.75">
      <c r="A226" s="135"/>
      <c r="B226" s="147"/>
      <c r="C226" s="217"/>
      <c r="D226" s="217"/>
      <c r="E226" s="217"/>
      <c r="F226" s="217"/>
      <c r="G226" s="217"/>
      <c r="H226" s="217"/>
      <c r="I226" s="217"/>
      <c r="J226" s="226"/>
    </row>
    <row r="227" spans="1:10" ht="13.5" thickBot="1">
      <c r="A227" s="128" t="s">
        <v>988</v>
      </c>
      <c r="B227" s="132" t="s">
        <v>989</v>
      </c>
      <c r="C227" s="166">
        <f aca="true" t="shared" si="55" ref="C227:J227">C228</f>
        <v>2100000</v>
      </c>
      <c r="D227" s="166">
        <f t="shared" si="55"/>
        <v>0</v>
      </c>
      <c r="E227" s="166">
        <f t="shared" si="55"/>
        <v>3400000</v>
      </c>
      <c r="F227" s="166">
        <f t="shared" si="55"/>
        <v>5500000</v>
      </c>
      <c r="G227" s="166">
        <f t="shared" si="55"/>
        <v>4065662.06</v>
      </c>
      <c r="H227" s="166">
        <f t="shared" si="55"/>
        <v>979216.13</v>
      </c>
      <c r="I227" s="166">
        <f t="shared" si="55"/>
        <v>5044878.19</v>
      </c>
      <c r="J227" s="173">
        <f t="shared" si="55"/>
        <v>455121.8099999996</v>
      </c>
    </row>
    <row r="228" spans="1:10" ht="12.75">
      <c r="A228" s="135" t="s">
        <v>990</v>
      </c>
      <c r="B228" s="147" t="s">
        <v>991</v>
      </c>
      <c r="C228" s="217">
        <v>2100000</v>
      </c>
      <c r="D228" s="217">
        <v>0</v>
      </c>
      <c r="E228" s="217">
        <v>3400000</v>
      </c>
      <c r="F228" s="217">
        <f>SUM(C228:E228)</f>
        <v>5500000</v>
      </c>
      <c r="G228" s="217">
        <v>4065662.06</v>
      </c>
      <c r="H228" s="217">
        <v>979216.13</v>
      </c>
      <c r="I228" s="217">
        <f>G228+H228</f>
        <v>5044878.19</v>
      </c>
      <c r="J228" s="226">
        <f>F228-I228</f>
        <v>455121.8099999996</v>
      </c>
    </row>
    <row r="229" spans="1:10" ht="12.75">
      <c r="A229" s="135"/>
      <c r="B229" s="147"/>
      <c r="C229" s="217"/>
      <c r="D229" s="217"/>
      <c r="E229" s="217"/>
      <c r="F229" s="217"/>
      <c r="G229" s="217"/>
      <c r="H229" s="217"/>
      <c r="I229" s="217"/>
      <c r="J229" s="226"/>
    </row>
    <row r="230" spans="1:10" ht="13.5" thickBot="1">
      <c r="A230" s="128" t="s">
        <v>992</v>
      </c>
      <c r="B230" s="131" t="s">
        <v>864</v>
      </c>
      <c r="C230" s="166">
        <f>C231+C232+C233+C234</f>
        <v>68137271.03999999</v>
      </c>
      <c r="D230" s="166">
        <f aca="true" t="shared" si="56" ref="D230:J230">D231+D232+D233+D234</f>
        <v>0</v>
      </c>
      <c r="E230" s="166">
        <f t="shared" si="56"/>
        <v>-7576500</v>
      </c>
      <c r="F230" s="166">
        <f t="shared" si="56"/>
        <v>60560771.04</v>
      </c>
      <c r="G230" s="166">
        <f t="shared" si="56"/>
        <v>31613491.240000002</v>
      </c>
      <c r="H230" s="166">
        <f t="shared" si="56"/>
        <v>25429207.87</v>
      </c>
      <c r="I230" s="166">
        <f t="shared" si="56"/>
        <v>57042699.11</v>
      </c>
      <c r="J230" s="173">
        <f t="shared" si="56"/>
        <v>3518071.9300000034</v>
      </c>
    </row>
    <row r="231" spans="1:10" ht="12.75">
      <c r="A231" s="135" t="s">
        <v>993</v>
      </c>
      <c r="B231" s="147" t="s">
        <v>866</v>
      </c>
      <c r="C231" s="217">
        <v>40650627.42</v>
      </c>
      <c r="D231" s="217">
        <v>0</v>
      </c>
      <c r="E231" s="217">
        <v>-5826500</v>
      </c>
      <c r="F231" s="217">
        <f>C231+D231+E231</f>
        <v>34824127.42</v>
      </c>
      <c r="G231" s="217">
        <v>24698375.39</v>
      </c>
      <c r="H231" s="217">
        <v>10078596.65</v>
      </c>
      <c r="I231" s="217">
        <f>G231+H231</f>
        <v>34776972.04</v>
      </c>
      <c r="J231" s="226">
        <f>F231-I231</f>
        <v>47155.38000000268</v>
      </c>
    </row>
    <row r="232" spans="1:10" ht="12.75">
      <c r="A232" s="135" t="s">
        <v>659</v>
      </c>
      <c r="B232" s="156" t="s">
        <v>660</v>
      </c>
      <c r="C232" s="217">
        <v>8418151.5</v>
      </c>
      <c r="D232" s="217">
        <v>0</v>
      </c>
      <c r="E232" s="217">
        <v>-1750000</v>
      </c>
      <c r="F232" s="217">
        <f>C232+D232+E232</f>
        <v>6668151.5</v>
      </c>
      <c r="G232" s="217">
        <v>3789159.05</v>
      </c>
      <c r="H232" s="217">
        <v>2572338.84</v>
      </c>
      <c r="I232" s="217">
        <f>G232+H232</f>
        <v>6361497.89</v>
      </c>
      <c r="J232" s="226">
        <f>F232-I232</f>
        <v>306653.61000000034</v>
      </c>
    </row>
    <row r="233" spans="1:10" ht="12.75">
      <c r="A233" s="135" t="s">
        <v>994</v>
      </c>
      <c r="B233" s="147" t="s">
        <v>722</v>
      </c>
      <c r="C233" s="217">
        <v>12814108.41</v>
      </c>
      <c r="D233" s="217">
        <v>0</v>
      </c>
      <c r="E233" s="217">
        <v>0</v>
      </c>
      <c r="F233" s="217">
        <f>C233+D233+E233</f>
        <v>12814108.41</v>
      </c>
      <c r="G233" s="217">
        <v>0</v>
      </c>
      <c r="H233" s="217">
        <v>11991498.33</v>
      </c>
      <c r="I233" s="217">
        <f>G233+H233</f>
        <v>11991498.33</v>
      </c>
      <c r="J233" s="226">
        <f>F233-I233</f>
        <v>822610.0800000001</v>
      </c>
    </row>
    <row r="234" spans="1:10" ht="12.75">
      <c r="A234" s="135" t="s">
        <v>1728</v>
      </c>
      <c r="B234" s="156" t="s">
        <v>1729</v>
      </c>
      <c r="C234" s="217">
        <v>6254383.71</v>
      </c>
      <c r="D234" s="217">
        <v>0</v>
      </c>
      <c r="E234" s="217">
        <v>0</v>
      </c>
      <c r="F234" s="217">
        <f>C234+D234+E234</f>
        <v>6254383.71</v>
      </c>
      <c r="G234" s="217">
        <v>3125956.8</v>
      </c>
      <c r="H234" s="217">
        <v>786774.05</v>
      </c>
      <c r="I234" s="217">
        <f>G234+H234</f>
        <v>3912730.8499999996</v>
      </c>
      <c r="J234" s="226">
        <f>F234-I234</f>
        <v>2341652.8600000003</v>
      </c>
    </row>
    <row r="235" spans="1:10" ht="12.75">
      <c r="A235" s="135"/>
      <c r="B235" s="147"/>
      <c r="C235" s="217"/>
      <c r="D235" s="217"/>
      <c r="E235" s="217"/>
      <c r="F235" s="217"/>
      <c r="G235" s="217"/>
      <c r="H235" s="217"/>
      <c r="I235" s="217"/>
      <c r="J235" s="226"/>
    </row>
    <row r="236" spans="1:10" ht="12.75">
      <c r="A236" s="148" t="s">
        <v>995</v>
      </c>
      <c r="B236" s="134" t="s">
        <v>872</v>
      </c>
      <c r="C236" s="170">
        <f aca="true" t="shared" si="57" ref="C236:J236">C238+C239</f>
        <v>23731512.430000003</v>
      </c>
      <c r="D236" s="170">
        <f t="shared" si="57"/>
        <v>0</v>
      </c>
      <c r="E236" s="170">
        <f t="shared" si="57"/>
        <v>0</v>
      </c>
      <c r="F236" s="170">
        <f t="shared" si="57"/>
        <v>23731512.430000003</v>
      </c>
      <c r="G236" s="170">
        <f t="shared" si="57"/>
        <v>15202111.82</v>
      </c>
      <c r="H236" s="170">
        <f t="shared" si="57"/>
        <v>7143792.78</v>
      </c>
      <c r="I236" s="170">
        <f t="shared" si="57"/>
        <v>22345904.6</v>
      </c>
      <c r="J236" s="186">
        <f t="shared" si="57"/>
        <v>1385607.8300000005</v>
      </c>
    </row>
    <row r="237" spans="1:10" ht="13.5" thickBot="1">
      <c r="A237" s="128"/>
      <c r="B237" s="132" t="s">
        <v>873</v>
      </c>
      <c r="C237" s="166"/>
      <c r="D237" s="166"/>
      <c r="E237" s="166"/>
      <c r="F237" s="166"/>
      <c r="G237" s="166"/>
      <c r="H237" s="166"/>
      <c r="I237" s="166"/>
      <c r="J237" s="173"/>
    </row>
    <row r="238" spans="1:10" ht="12.75">
      <c r="A238" s="135" t="s">
        <v>996</v>
      </c>
      <c r="B238" s="136" t="s">
        <v>875</v>
      </c>
      <c r="C238" s="217">
        <v>22931394.01</v>
      </c>
      <c r="D238" s="217">
        <v>0</v>
      </c>
      <c r="E238" s="217">
        <v>0</v>
      </c>
      <c r="F238" s="217">
        <f>C238+D238+E238</f>
        <v>22931394.01</v>
      </c>
      <c r="G238" s="217">
        <v>14654981.57</v>
      </c>
      <c r="H238" s="217">
        <v>6911248.55</v>
      </c>
      <c r="I238" s="217">
        <f>G238+H238</f>
        <v>21566230.12</v>
      </c>
      <c r="J238" s="226">
        <f>F238-I238</f>
        <v>1365163.8900000006</v>
      </c>
    </row>
    <row r="239" spans="1:10" ht="12.75">
      <c r="A239" s="135" t="s">
        <v>997</v>
      </c>
      <c r="B239" s="136" t="s">
        <v>877</v>
      </c>
      <c r="C239" s="217">
        <v>800118.42</v>
      </c>
      <c r="D239" s="217">
        <v>0</v>
      </c>
      <c r="E239" s="217">
        <v>0</v>
      </c>
      <c r="F239" s="217">
        <f>C239+D239+E239</f>
        <v>800118.42</v>
      </c>
      <c r="G239" s="217">
        <v>547130.25</v>
      </c>
      <c r="H239" s="217">
        <v>232544.23</v>
      </c>
      <c r="I239" s="217">
        <f>G239+H239</f>
        <v>779674.48</v>
      </c>
      <c r="J239" s="226">
        <f>F239-I239</f>
        <v>20443.94000000006</v>
      </c>
    </row>
    <row r="240" spans="1:10" ht="13.5" thickBot="1">
      <c r="A240" s="189"/>
      <c r="B240" s="158"/>
      <c r="C240" s="210"/>
      <c r="D240" s="210"/>
      <c r="E240" s="210"/>
      <c r="F240" s="210"/>
      <c r="G240" s="210"/>
      <c r="H240" s="210"/>
      <c r="I240" s="210"/>
      <c r="J240" s="341"/>
    </row>
    <row r="241" spans="1:10" ht="12.75">
      <c r="A241" s="148" t="s">
        <v>998</v>
      </c>
      <c r="B241" s="134" t="s">
        <v>872</v>
      </c>
      <c r="C241" s="170">
        <f aca="true" t="shared" si="58" ref="C241:J241">C243+C244</f>
        <v>7201065.8100000005</v>
      </c>
      <c r="D241" s="170">
        <f t="shared" si="58"/>
        <v>0</v>
      </c>
      <c r="E241" s="170">
        <f t="shared" si="58"/>
        <v>0</v>
      </c>
      <c r="F241" s="170">
        <f t="shared" si="58"/>
        <v>7201065.8100000005</v>
      </c>
      <c r="G241" s="170">
        <f t="shared" si="58"/>
        <v>4664577.16</v>
      </c>
      <c r="H241" s="170">
        <f t="shared" si="58"/>
        <v>2131901.62</v>
      </c>
      <c r="I241" s="170">
        <f t="shared" si="58"/>
        <v>6796478.779999999</v>
      </c>
      <c r="J241" s="186">
        <f t="shared" si="58"/>
        <v>404587.0300000007</v>
      </c>
    </row>
    <row r="242" spans="1:10" ht="13.5" thickBot="1">
      <c r="A242" s="128"/>
      <c r="B242" s="137" t="s">
        <v>879</v>
      </c>
      <c r="C242" s="166"/>
      <c r="D242" s="166"/>
      <c r="E242" s="166"/>
      <c r="F242" s="166"/>
      <c r="G242" s="166"/>
      <c r="H242" s="166"/>
      <c r="I242" s="166"/>
      <c r="J242" s="173"/>
    </row>
    <row r="243" spans="1:10" ht="12.75">
      <c r="A243" s="194" t="s">
        <v>1546</v>
      </c>
      <c r="B243" s="333" t="s">
        <v>1547</v>
      </c>
      <c r="C243" s="222">
        <v>2400355.27</v>
      </c>
      <c r="D243" s="222">
        <v>0</v>
      </c>
      <c r="E243" s="222">
        <v>0</v>
      </c>
      <c r="F243" s="222">
        <f>C243+D243+E243</f>
        <v>2400355.27</v>
      </c>
      <c r="G243" s="222">
        <v>1567220.76</v>
      </c>
      <c r="H243" s="222">
        <v>715685</v>
      </c>
      <c r="I243" s="222">
        <f>G243+H243</f>
        <v>2282905.76</v>
      </c>
      <c r="J243" s="297">
        <f>F243-I243</f>
        <v>117449.51000000024</v>
      </c>
    </row>
    <row r="244" spans="1:10" ht="12.75">
      <c r="A244" s="135" t="s">
        <v>999</v>
      </c>
      <c r="B244" s="147" t="s">
        <v>882</v>
      </c>
      <c r="C244" s="217">
        <v>4800710.54</v>
      </c>
      <c r="D244" s="217">
        <v>0</v>
      </c>
      <c r="E244" s="217">
        <v>0</v>
      </c>
      <c r="F244" s="217">
        <f>C244+D244+E244</f>
        <v>4800710.54</v>
      </c>
      <c r="G244" s="217">
        <v>3097356.4</v>
      </c>
      <c r="H244" s="217">
        <v>1416216.62</v>
      </c>
      <c r="I244" s="217">
        <f>G244+H244</f>
        <v>4513573.02</v>
      </c>
      <c r="J244" s="226">
        <f>F244-I244</f>
        <v>287137.5200000005</v>
      </c>
    </row>
    <row r="245" spans="1:10" ht="12.75">
      <c r="A245" s="135"/>
      <c r="B245" s="147"/>
      <c r="C245" s="217"/>
      <c r="D245" s="217"/>
      <c r="E245" s="217"/>
      <c r="F245" s="217"/>
      <c r="G245" s="217"/>
      <c r="H245" s="217"/>
      <c r="I245" s="217"/>
      <c r="J245" s="226"/>
    </row>
    <row r="246" spans="1:10" ht="13.5" thickBot="1">
      <c r="A246" s="124" t="s">
        <v>1000</v>
      </c>
      <c r="B246" s="125" t="s">
        <v>884</v>
      </c>
      <c r="C246" s="168">
        <f aca="true" t="shared" si="59" ref="C246:J246">C247+C250+C256+C261+C272+C276+C279+C283+C295+C292</f>
        <v>327255818.85</v>
      </c>
      <c r="D246" s="168">
        <f t="shared" si="59"/>
        <v>55002111.87</v>
      </c>
      <c r="E246" s="168">
        <f t="shared" si="59"/>
        <v>35546655.83</v>
      </c>
      <c r="F246" s="168">
        <f t="shared" si="59"/>
        <v>417804586.55</v>
      </c>
      <c r="G246" s="168">
        <f t="shared" si="59"/>
        <v>209632824.48999998</v>
      </c>
      <c r="H246" s="168">
        <f t="shared" si="59"/>
        <v>78404863.49000001</v>
      </c>
      <c r="I246" s="168">
        <f t="shared" si="59"/>
        <v>288037687.98</v>
      </c>
      <c r="J246" s="176">
        <f t="shared" si="59"/>
        <v>129766898.57000001</v>
      </c>
    </row>
    <row r="247" spans="1:10" ht="14.25" thickBot="1" thickTop="1">
      <c r="A247" s="126" t="s">
        <v>1001</v>
      </c>
      <c r="B247" s="127" t="s">
        <v>1002</v>
      </c>
      <c r="C247" s="169">
        <f aca="true" t="shared" si="60" ref="C247:J247">C248+C249</f>
        <v>7150000</v>
      </c>
      <c r="D247" s="169">
        <f t="shared" si="60"/>
        <v>0</v>
      </c>
      <c r="E247" s="169">
        <f t="shared" si="60"/>
        <v>5400000</v>
      </c>
      <c r="F247" s="169">
        <f t="shared" si="60"/>
        <v>12550000</v>
      </c>
      <c r="G247" s="169">
        <f t="shared" si="60"/>
        <v>3380000</v>
      </c>
      <c r="H247" s="169">
        <f t="shared" si="60"/>
        <v>624360</v>
      </c>
      <c r="I247" s="169">
        <f t="shared" si="60"/>
        <v>4004360</v>
      </c>
      <c r="J247" s="178">
        <f t="shared" si="60"/>
        <v>8545640</v>
      </c>
    </row>
    <row r="248" spans="1:10" ht="12.75">
      <c r="A248" s="135" t="s">
        <v>1206</v>
      </c>
      <c r="B248" s="156" t="s">
        <v>1207</v>
      </c>
      <c r="C248" s="217">
        <v>6000000</v>
      </c>
      <c r="D248" s="217">
        <v>0</v>
      </c>
      <c r="E248" s="217">
        <v>0</v>
      </c>
      <c r="F248" s="217">
        <f>SUM(C248:E248)</f>
        <v>6000000</v>
      </c>
      <c r="G248" s="217">
        <v>0</v>
      </c>
      <c r="H248" s="217">
        <v>0</v>
      </c>
      <c r="I248" s="217">
        <f>G248+H248</f>
        <v>0</v>
      </c>
      <c r="J248" s="226">
        <f>F248-I248</f>
        <v>6000000</v>
      </c>
    </row>
    <row r="249" spans="1:10" ht="12.75">
      <c r="A249" s="135" t="s">
        <v>1003</v>
      </c>
      <c r="B249" s="156" t="s">
        <v>1004</v>
      </c>
      <c r="C249" s="217">
        <v>1150000</v>
      </c>
      <c r="D249" s="217">
        <v>0</v>
      </c>
      <c r="E249" s="217">
        <v>5400000</v>
      </c>
      <c r="F249" s="217">
        <f>SUM(C249:E249)</f>
        <v>6550000</v>
      </c>
      <c r="G249" s="217">
        <v>3380000</v>
      </c>
      <c r="H249" s="217">
        <v>624360</v>
      </c>
      <c r="I249" s="217">
        <f>G249+H249</f>
        <v>4004360</v>
      </c>
      <c r="J249" s="226">
        <f>F249-I249</f>
        <v>2545640</v>
      </c>
    </row>
    <row r="250" spans="1:10" ht="13.5" thickBot="1">
      <c r="A250" s="189" t="s">
        <v>1005</v>
      </c>
      <c r="B250" s="151" t="s">
        <v>886</v>
      </c>
      <c r="C250" s="166">
        <f>C251+C252+C253+C254</f>
        <v>57331535.75</v>
      </c>
      <c r="D250" s="166">
        <f>D251+D252+D254</f>
        <v>0</v>
      </c>
      <c r="E250" s="166">
        <f aca="true" t="shared" si="61" ref="E250:J250">E251+E252+E253+E254</f>
        <v>11051000</v>
      </c>
      <c r="F250" s="166">
        <f t="shared" si="61"/>
        <v>68382535.75</v>
      </c>
      <c r="G250" s="166">
        <f t="shared" si="61"/>
        <v>51533404</v>
      </c>
      <c r="H250" s="166">
        <f t="shared" si="61"/>
        <v>16828556.75</v>
      </c>
      <c r="I250" s="166">
        <f t="shared" si="61"/>
        <v>68361960.75</v>
      </c>
      <c r="J250" s="173">
        <f t="shared" si="61"/>
        <v>20575</v>
      </c>
    </row>
    <row r="251" spans="1:10" ht="12.75">
      <c r="A251" s="135" t="s">
        <v>1252</v>
      </c>
      <c r="B251" s="156" t="s">
        <v>1253</v>
      </c>
      <c r="C251" s="217">
        <v>600000</v>
      </c>
      <c r="D251" s="217">
        <v>0</v>
      </c>
      <c r="E251" s="217">
        <v>0</v>
      </c>
      <c r="F251" s="217">
        <f>C251+D251+E251</f>
        <v>600000</v>
      </c>
      <c r="G251" s="217">
        <v>0</v>
      </c>
      <c r="H251" s="217">
        <v>600000</v>
      </c>
      <c r="I251" s="217">
        <f>G251+H251</f>
        <v>600000</v>
      </c>
      <c r="J251" s="226">
        <f>F251-I251</f>
        <v>0</v>
      </c>
    </row>
    <row r="252" spans="1:10" ht="12.75">
      <c r="A252" s="135" t="s">
        <v>1006</v>
      </c>
      <c r="B252" s="156" t="s">
        <v>1007</v>
      </c>
      <c r="C252" s="217">
        <v>56681535.75</v>
      </c>
      <c r="D252" s="217">
        <v>0</v>
      </c>
      <c r="E252" s="217">
        <v>11051000</v>
      </c>
      <c r="F252" s="217">
        <f>C252+D252+E252</f>
        <v>67732535.75</v>
      </c>
      <c r="G252" s="217">
        <v>51503979</v>
      </c>
      <c r="H252" s="217">
        <v>16228556.75</v>
      </c>
      <c r="I252" s="217">
        <f>G252+H252</f>
        <v>67732535.75</v>
      </c>
      <c r="J252" s="226">
        <f>F252-I252</f>
        <v>0</v>
      </c>
    </row>
    <row r="253" spans="1:10" ht="12.75">
      <c r="A253" s="135" t="s">
        <v>1881</v>
      </c>
      <c r="B253" s="156" t="s">
        <v>1882</v>
      </c>
      <c r="C253" s="217">
        <v>0</v>
      </c>
      <c r="D253" s="217">
        <v>0</v>
      </c>
      <c r="E253" s="217">
        <v>50000</v>
      </c>
      <c r="F253" s="217">
        <f>C253+D253+E253</f>
        <v>50000</v>
      </c>
      <c r="G253" s="217">
        <v>29425</v>
      </c>
      <c r="H253" s="217">
        <v>0</v>
      </c>
      <c r="I253" s="217">
        <f>G253+H253</f>
        <v>29425</v>
      </c>
      <c r="J253" s="226">
        <f>F253-I253</f>
        <v>20575</v>
      </c>
    </row>
    <row r="254" spans="1:10" ht="12.75">
      <c r="A254" s="135" t="s">
        <v>345</v>
      </c>
      <c r="B254" s="156" t="s">
        <v>346</v>
      </c>
      <c r="C254" s="217">
        <v>50000</v>
      </c>
      <c r="D254" s="217">
        <v>0</v>
      </c>
      <c r="E254" s="217">
        <v>-50000</v>
      </c>
      <c r="F254" s="217">
        <f>C254+D254+E254</f>
        <v>0</v>
      </c>
      <c r="G254" s="217">
        <v>0</v>
      </c>
      <c r="H254" s="217">
        <v>0</v>
      </c>
      <c r="I254" s="217">
        <f>G254+H254</f>
        <v>0</v>
      </c>
      <c r="J254" s="226">
        <f>F254-I254</f>
        <v>0</v>
      </c>
    </row>
    <row r="255" spans="1:10" ht="12.75">
      <c r="A255" s="135"/>
      <c r="B255" s="156"/>
      <c r="C255" s="217"/>
      <c r="D255" s="217"/>
      <c r="E255" s="217"/>
      <c r="F255" s="217"/>
      <c r="G255" s="217"/>
      <c r="H255" s="217"/>
      <c r="I255" s="217"/>
      <c r="J255" s="226"/>
    </row>
    <row r="256" spans="1:10" ht="13.5" thickBot="1">
      <c r="A256" s="128" t="s">
        <v>389</v>
      </c>
      <c r="B256" s="151" t="s">
        <v>390</v>
      </c>
      <c r="C256" s="166">
        <f aca="true" t="shared" si="62" ref="C256:J256">SUM(C257:C259)</f>
        <v>1260000</v>
      </c>
      <c r="D256" s="166">
        <f t="shared" si="62"/>
        <v>0</v>
      </c>
      <c r="E256" s="166">
        <f t="shared" si="62"/>
        <v>10800000</v>
      </c>
      <c r="F256" s="166">
        <f t="shared" si="62"/>
        <v>12060000</v>
      </c>
      <c r="G256" s="166">
        <f t="shared" si="62"/>
        <v>5049100</v>
      </c>
      <c r="H256" s="166">
        <f t="shared" si="62"/>
        <v>198092</v>
      </c>
      <c r="I256" s="166">
        <f t="shared" si="62"/>
        <v>5247192</v>
      </c>
      <c r="J256" s="173">
        <f t="shared" si="62"/>
        <v>6812808</v>
      </c>
    </row>
    <row r="257" spans="1:10" ht="12.75">
      <c r="A257" s="135" t="s">
        <v>1481</v>
      </c>
      <c r="B257" s="156" t="s">
        <v>187</v>
      </c>
      <c r="C257" s="217">
        <v>510000</v>
      </c>
      <c r="D257" s="217">
        <v>0</v>
      </c>
      <c r="E257" s="217">
        <v>0</v>
      </c>
      <c r="F257" s="217">
        <f>SUM(C257:E257)</f>
        <v>510000</v>
      </c>
      <c r="G257" s="217">
        <v>0</v>
      </c>
      <c r="H257" s="217">
        <v>0</v>
      </c>
      <c r="I257" s="217">
        <f>G257+H257</f>
        <v>0</v>
      </c>
      <c r="J257" s="226">
        <f>F257-I257</f>
        <v>510000</v>
      </c>
    </row>
    <row r="258" spans="1:10" ht="12.75">
      <c r="A258" s="135" t="s">
        <v>1337</v>
      </c>
      <c r="B258" s="156" t="s">
        <v>1338</v>
      </c>
      <c r="C258" s="217">
        <v>750000</v>
      </c>
      <c r="D258" s="217">
        <v>0</v>
      </c>
      <c r="E258" s="217">
        <v>6300000</v>
      </c>
      <c r="F258" s="217">
        <f>SUM(C258:E258)</f>
        <v>7050000</v>
      </c>
      <c r="G258" s="217">
        <v>5049100</v>
      </c>
      <c r="H258" s="217">
        <v>198092</v>
      </c>
      <c r="I258" s="217">
        <f>G258+H258</f>
        <v>5247192</v>
      </c>
      <c r="J258" s="226">
        <f>F258-I258</f>
        <v>1802808</v>
      </c>
    </row>
    <row r="259" spans="1:10" ht="12.75">
      <c r="A259" s="135" t="s">
        <v>391</v>
      </c>
      <c r="B259" s="156" t="s">
        <v>392</v>
      </c>
      <c r="C259" s="217">
        <v>0</v>
      </c>
      <c r="D259" s="217">
        <v>0</v>
      </c>
      <c r="E259" s="217">
        <v>4500000</v>
      </c>
      <c r="F259" s="217">
        <f>SUM(C259:E259)</f>
        <v>4500000</v>
      </c>
      <c r="G259" s="217">
        <v>0</v>
      </c>
      <c r="H259" s="217">
        <v>0</v>
      </c>
      <c r="I259" s="217">
        <f>G259+H259</f>
        <v>0</v>
      </c>
      <c r="J259" s="226">
        <f>F259-I259</f>
        <v>4500000</v>
      </c>
    </row>
    <row r="260" spans="1:10" ht="12.75">
      <c r="A260" s="9"/>
      <c r="B260" s="51"/>
      <c r="C260" s="76"/>
      <c r="D260" s="76"/>
      <c r="E260" s="76"/>
      <c r="F260" s="76"/>
      <c r="G260" s="76"/>
      <c r="H260" s="76"/>
      <c r="I260" s="76"/>
      <c r="J260" s="174"/>
    </row>
    <row r="261" spans="1:10" ht="13.5" thickBot="1">
      <c r="A261" s="128" t="s">
        <v>1008</v>
      </c>
      <c r="B261" s="151" t="s">
        <v>1009</v>
      </c>
      <c r="C261" s="166">
        <f>C264+C263+C262</f>
        <v>202733224.1</v>
      </c>
      <c r="D261" s="166">
        <f aca="true" t="shared" si="63" ref="D261:J261">D264+D263+D262</f>
        <v>43431910.72</v>
      </c>
      <c r="E261" s="166">
        <f t="shared" si="63"/>
        <v>-4285000</v>
      </c>
      <c r="F261" s="166">
        <f t="shared" si="63"/>
        <v>241880134.82</v>
      </c>
      <c r="G261" s="166">
        <f t="shared" si="63"/>
        <v>118596698.1</v>
      </c>
      <c r="H261" s="166">
        <f t="shared" si="63"/>
        <v>41100796</v>
      </c>
      <c r="I261" s="166">
        <f t="shared" si="63"/>
        <v>159697494.1</v>
      </c>
      <c r="J261" s="173">
        <f t="shared" si="63"/>
        <v>82182640.72</v>
      </c>
    </row>
    <row r="262" spans="1:10" ht="12.75">
      <c r="A262" s="135" t="s">
        <v>190</v>
      </c>
      <c r="B262" s="156" t="s">
        <v>334</v>
      </c>
      <c r="C262" s="217">
        <v>5500000</v>
      </c>
      <c r="D262" s="217">
        <v>12000000</v>
      </c>
      <c r="E262" s="217">
        <v>-2335000</v>
      </c>
      <c r="F262" s="217">
        <f>SUM(C262:E262)</f>
        <v>15165000</v>
      </c>
      <c r="G262" s="217">
        <v>8856</v>
      </c>
      <c r="H262" s="217">
        <v>621800</v>
      </c>
      <c r="I262" s="217">
        <f>G262+H262</f>
        <v>630656</v>
      </c>
      <c r="J262" s="226">
        <f>F262-I262</f>
        <v>14534344</v>
      </c>
    </row>
    <row r="263" spans="1:10" ht="12.75">
      <c r="A263" s="135" t="s">
        <v>1010</v>
      </c>
      <c r="B263" s="156" t="s">
        <v>1011</v>
      </c>
      <c r="C263" s="217">
        <v>194933224.1</v>
      </c>
      <c r="D263" s="217">
        <v>31431910.72</v>
      </c>
      <c r="E263" s="217">
        <v>50000</v>
      </c>
      <c r="F263" s="217">
        <f>SUM(C263:E263)</f>
        <v>226415134.82</v>
      </c>
      <c r="G263" s="217">
        <v>118587842.1</v>
      </c>
      <c r="H263" s="217">
        <v>40465920</v>
      </c>
      <c r="I263" s="217">
        <f>G263+H263</f>
        <v>159053762.1</v>
      </c>
      <c r="J263" s="226">
        <f>F263-I263</f>
        <v>67361372.72</v>
      </c>
    </row>
    <row r="264" spans="1:10" ht="12.75">
      <c r="A264" s="9" t="s">
        <v>393</v>
      </c>
      <c r="B264" s="51" t="s">
        <v>286</v>
      </c>
      <c r="C264" s="76">
        <v>2300000</v>
      </c>
      <c r="D264" s="76">
        <v>0</v>
      </c>
      <c r="E264" s="76">
        <v>-2000000</v>
      </c>
      <c r="F264" s="76">
        <f>SUM(C264:E264)</f>
        <v>300000</v>
      </c>
      <c r="G264" s="76">
        <v>0</v>
      </c>
      <c r="H264" s="76">
        <v>13076</v>
      </c>
      <c r="I264" s="217">
        <f>G264+H264</f>
        <v>13076</v>
      </c>
      <c r="J264" s="174">
        <f>F264-I264</f>
        <v>286924</v>
      </c>
    </row>
    <row r="265" spans="1:11" ht="13.5" thickBot="1">
      <c r="A265" s="7"/>
      <c r="B265" s="19"/>
      <c r="C265" s="88"/>
      <c r="D265" s="88"/>
      <c r="E265" s="88"/>
      <c r="F265" s="88"/>
      <c r="G265" s="88"/>
      <c r="H265" s="88"/>
      <c r="I265" s="88"/>
      <c r="J265" s="180"/>
      <c r="K265" s="5"/>
    </row>
    <row r="266" spans="1:11" ht="12.75">
      <c r="A266" s="52"/>
      <c r="B266" s="51"/>
      <c r="C266" s="76"/>
      <c r="D266" s="76"/>
      <c r="E266" s="76"/>
      <c r="F266" s="76"/>
      <c r="G266" s="76"/>
      <c r="H266" s="76"/>
      <c r="I266" s="76"/>
      <c r="J266" s="76"/>
      <c r="K266" s="5"/>
    </row>
    <row r="267" spans="1:10" ht="12.75">
      <c r="A267" s="32" t="s">
        <v>699</v>
      </c>
      <c r="B267" s="32"/>
      <c r="C267" s="32"/>
      <c r="D267" s="32"/>
      <c r="E267" s="32"/>
      <c r="F267" s="32"/>
      <c r="G267" s="32"/>
      <c r="H267" s="32"/>
      <c r="I267" s="32"/>
      <c r="J267" s="32" t="s">
        <v>1454</v>
      </c>
    </row>
    <row r="268" spans="1:10" ht="13.5" thickBot="1">
      <c r="A268" s="84" t="str">
        <f>A216</f>
        <v>INFORME TRIMESTRAL DE EGRESOS (4 TRIMESTRE DEL 2015)  PROGRAMA: SERVICIOS COMUNALES</v>
      </c>
      <c r="B268" s="84"/>
      <c r="C268" s="84"/>
      <c r="D268" s="84"/>
      <c r="E268" s="84"/>
      <c r="F268" s="84"/>
      <c r="G268" s="32"/>
      <c r="H268" s="32"/>
      <c r="I268" s="32"/>
      <c r="J268" s="32"/>
    </row>
    <row r="269" spans="1:10" ht="13.5" thickBot="1">
      <c r="A269" s="357"/>
      <c r="B269" s="333"/>
      <c r="C269" s="594" t="s">
        <v>673</v>
      </c>
      <c r="D269" s="595"/>
      <c r="E269" s="595"/>
      <c r="F269" s="596"/>
      <c r="G269" s="594" t="s">
        <v>710</v>
      </c>
      <c r="H269" s="595"/>
      <c r="I269" s="596"/>
      <c r="J269" s="358"/>
    </row>
    <row r="270" spans="1:10" ht="12.75">
      <c r="A270" s="359" t="s">
        <v>684</v>
      </c>
      <c r="B270" s="360" t="s">
        <v>684</v>
      </c>
      <c r="C270" s="361" t="s">
        <v>702</v>
      </c>
      <c r="D270" s="607" t="s">
        <v>705</v>
      </c>
      <c r="E270" s="608"/>
      <c r="F270" s="362" t="s">
        <v>706</v>
      </c>
      <c r="G270" s="362" t="s">
        <v>707</v>
      </c>
      <c r="H270" s="362" t="s">
        <v>708</v>
      </c>
      <c r="I270" s="362" t="s">
        <v>677</v>
      </c>
      <c r="J270" s="363" t="s">
        <v>709</v>
      </c>
    </row>
    <row r="271" spans="1:10" ht="13.5" thickBot="1">
      <c r="A271" s="364" t="s">
        <v>720</v>
      </c>
      <c r="B271" s="365" t="s">
        <v>672</v>
      </c>
      <c r="C271" s="364"/>
      <c r="D271" s="366" t="s">
        <v>703</v>
      </c>
      <c r="E271" s="367" t="s">
        <v>704</v>
      </c>
      <c r="F271" s="368"/>
      <c r="G271" s="368"/>
      <c r="H271" s="368"/>
      <c r="I271" s="368"/>
      <c r="J271" s="369"/>
    </row>
    <row r="272" spans="1:10" ht="13.5" thickBot="1">
      <c r="A272" s="128" t="s">
        <v>464</v>
      </c>
      <c r="B272" s="151" t="s">
        <v>465</v>
      </c>
      <c r="C272" s="166">
        <f>C273+C274</f>
        <v>50000</v>
      </c>
      <c r="D272" s="166">
        <f aca="true" t="shared" si="64" ref="D272:J272">D273+D274</f>
        <v>0</v>
      </c>
      <c r="E272" s="166">
        <f t="shared" si="64"/>
        <v>950000</v>
      </c>
      <c r="F272" s="166">
        <f t="shared" si="64"/>
        <v>1000000</v>
      </c>
      <c r="G272" s="166">
        <f t="shared" si="64"/>
        <v>242027.99</v>
      </c>
      <c r="H272" s="166">
        <f t="shared" si="64"/>
        <v>0</v>
      </c>
      <c r="I272" s="166">
        <f t="shared" si="64"/>
        <v>242027.99</v>
      </c>
      <c r="J272" s="173">
        <f t="shared" si="64"/>
        <v>757972.01</v>
      </c>
    </row>
    <row r="273" spans="1:10" ht="12.75">
      <c r="A273" s="9" t="s">
        <v>466</v>
      </c>
      <c r="B273" s="51" t="s">
        <v>467</v>
      </c>
      <c r="C273" s="76">
        <v>50000</v>
      </c>
      <c r="D273" s="76">
        <v>0</v>
      </c>
      <c r="E273" s="76">
        <v>950000</v>
      </c>
      <c r="F273" s="76">
        <f>SUM(C273:E273)</f>
        <v>1000000</v>
      </c>
      <c r="G273" s="76">
        <v>242027.99</v>
      </c>
      <c r="H273" s="76">
        <v>0</v>
      </c>
      <c r="I273" s="76">
        <f>G273+H273</f>
        <v>242027.99</v>
      </c>
      <c r="J273" s="174">
        <f>F273-I273</f>
        <v>757972.01</v>
      </c>
    </row>
    <row r="274" spans="1:10" ht="12.75">
      <c r="A274" s="135" t="s">
        <v>1331</v>
      </c>
      <c r="B274" s="245" t="s">
        <v>269</v>
      </c>
      <c r="C274" s="76">
        <v>0</v>
      </c>
      <c r="D274" s="76">
        <v>0</v>
      </c>
      <c r="E274" s="76">
        <v>0</v>
      </c>
      <c r="F274" s="76">
        <f>SUM(C274:E274)</f>
        <v>0</v>
      </c>
      <c r="G274" s="76">
        <v>0</v>
      </c>
      <c r="H274" s="76">
        <v>0</v>
      </c>
      <c r="I274" s="76">
        <f>G274+H274</f>
        <v>0</v>
      </c>
      <c r="J274" s="174">
        <f>F274-I274</f>
        <v>0</v>
      </c>
    </row>
    <row r="275" spans="1:10" ht="13.5" thickBot="1">
      <c r="A275" s="7"/>
      <c r="B275" s="19"/>
      <c r="C275" s="88"/>
      <c r="D275" s="88"/>
      <c r="E275" s="88"/>
      <c r="F275" s="88"/>
      <c r="G275" s="88"/>
      <c r="H275" s="88"/>
      <c r="I275" s="88"/>
      <c r="J275" s="180"/>
    </row>
    <row r="276" spans="1:10" ht="13.5" thickBot="1">
      <c r="A276" s="3" t="s">
        <v>1012</v>
      </c>
      <c r="B276" s="242" t="s">
        <v>902</v>
      </c>
      <c r="C276" s="181">
        <f aca="true" t="shared" si="65" ref="C276:J276">C277</f>
        <v>2886059</v>
      </c>
      <c r="D276" s="181">
        <f t="shared" si="65"/>
        <v>0</v>
      </c>
      <c r="E276" s="181">
        <f t="shared" si="65"/>
        <v>2276500</v>
      </c>
      <c r="F276" s="181">
        <f t="shared" si="65"/>
        <v>5162559</v>
      </c>
      <c r="G276" s="181">
        <f t="shared" si="65"/>
        <v>2944504.92</v>
      </c>
      <c r="H276" s="181">
        <f t="shared" si="65"/>
        <v>2186493</v>
      </c>
      <c r="I276" s="181">
        <f t="shared" si="65"/>
        <v>5130997.92</v>
      </c>
      <c r="J276" s="182">
        <f t="shared" si="65"/>
        <v>31561.080000000075</v>
      </c>
    </row>
    <row r="277" spans="1:10" ht="12.75">
      <c r="A277" s="22" t="s">
        <v>1013</v>
      </c>
      <c r="B277" s="236" t="s">
        <v>730</v>
      </c>
      <c r="C277" s="183">
        <v>2886059</v>
      </c>
      <c r="D277" s="183">
        <v>0</v>
      </c>
      <c r="E277" s="183">
        <v>2276500</v>
      </c>
      <c r="F277" s="183">
        <f>C277+D277+E277</f>
        <v>5162559</v>
      </c>
      <c r="G277" s="183">
        <v>2944504.92</v>
      </c>
      <c r="H277" s="183">
        <v>2186493</v>
      </c>
      <c r="I277" s="183">
        <f>G277+H277</f>
        <v>5130997.92</v>
      </c>
      <c r="J277" s="184">
        <f>F277-I277</f>
        <v>31561.080000000075</v>
      </c>
    </row>
    <row r="278" spans="1:10" ht="12.75">
      <c r="A278" s="9"/>
      <c r="B278" s="5"/>
      <c r="C278" s="76"/>
      <c r="D278" s="76"/>
      <c r="E278" s="76"/>
      <c r="F278" s="76"/>
      <c r="G278" s="76"/>
      <c r="H278" s="76"/>
      <c r="I278" s="76"/>
      <c r="J278" s="174"/>
    </row>
    <row r="279" spans="1:10" ht="13.5" thickBot="1">
      <c r="A279" s="128" t="s">
        <v>1014</v>
      </c>
      <c r="B279" s="137" t="s">
        <v>1015</v>
      </c>
      <c r="C279" s="166">
        <f>C281+C280</f>
        <v>28800000</v>
      </c>
      <c r="D279" s="166">
        <f aca="true" t="shared" si="66" ref="D279:J279">D281+D280</f>
        <v>0</v>
      </c>
      <c r="E279" s="166">
        <f t="shared" si="66"/>
        <v>-7612740</v>
      </c>
      <c r="F279" s="166">
        <f t="shared" si="66"/>
        <v>21187260</v>
      </c>
      <c r="G279" s="166">
        <f t="shared" si="66"/>
        <v>10959868</v>
      </c>
      <c r="H279" s="166">
        <f t="shared" si="66"/>
        <v>5494635.8</v>
      </c>
      <c r="I279" s="166">
        <f t="shared" si="66"/>
        <v>16454503.8</v>
      </c>
      <c r="J279" s="173">
        <f t="shared" si="66"/>
        <v>4732756.199999999</v>
      </c>
    </row>
    <row r="280" spans="1:10" ht="12.75">
      <c r="A280" s="135" t="s">
        <v>394</v>
      </c>
      <c r="B280" s="157" t="s">
        <v>271</v>
      </c>
      <c r="C280" s="217">
        <v>600000</v>
      </c>
      <c r="D280" s="217">
        <v>0</v>
      </c>
      <c r="E280" s="217">
        <v>-100000</v>
      </c>
      <c r="F280" s="76">
        <f>C280+D280+E280</f>
        <v>500000</v>
      </c>
      <c r="G280" s="217">
        <v>0</v>
      </c>
      <c r="H280" s="217">
        <v>0</v>
      </c>
      <c r="I280" s="76">
        <f>G280+H280</f>
        <v>0</v>
      </c>
      <c r="J280" s="174">
        <f>F280-I280</f>
        <v>500000</v>
      </c>
    </row>
    <row r="281" spans="1:10" ht="12.75">
      <c r="A281" s="9" t="s">
        <v>1016</v>
      </c>
      <c r="B281" s="97" t="s">
        <v>1017</v>
      </c>
      <c r="C281" s="76">
        <v>28200000</v>
      </c>
      <c r="D281" s="76">
        <v>0</v>
      </c>
      <c r="E281" s="76">
        <v>-7512740</v>
      </c>
      <c r="F281" s="76">
        <f>C281+D281+E281</f>
        <v>20687260</v>
      </c>
      <c r="G281" s="76">
        <v>10959868</v>
      </c>
      <c r="H281" s="76">
        <v>5494635.8</v>
      </c>
      <c r="I281" s="76">
        <f>G281+H281</f>
        <v>16454503.8</v>
      </c>
      <c r="J281" s="174">
        <f>F281-I281</f>
        <v>4232756.199999999</v>
      </c>
    </row>
    <row r="282" spans="1:10" ht="13.5" thickBot="1">
      <c r="A282" s="7"/>
      <c r="B282" s="98"/>
      <c r="C282" s="88"/>
      <c r="D282" s="88"/>
      <c r="E282" s="88"/>
      <c r="F282" s="88"/>
      <c r="G282" s="88"/>
      <c r="H282" s="88"/>
      <c r="I282" s="88"/>
      <c r="J282" s="180"/>
    </row>
    <row r="283" spans="1:10" ht="13.5" thickBot="1">
      <c r="A283" s="128" t="s">
        <v>1018</v>
      </c>
      <c r="B283" s="138" t="s">
        <v>1019</v>
      </c>
      <c r="C283" s="166">
        <f>C284+C285+C286+C287+C288+C289+C290</f>
        <v>23795000</v>
      </c>
      <c r="D283" s="166">
        <f aca="true" t="shared" si="67" ref="D283:J283">D284+D285+D286+D287+D288+D289+D290</f>
        <v>11570201.15</v>
      </c>
      <c r="E283" s="166">
        <f t="shared" si="67"/>
        <v>17866895.83</v>
      </c>
      <c r="F283" s="166">
        <f t="shared" si="67"/>
        <v>53232096.98</v>
      </c>
      <c r="G283" s="166">
        <f t="shared" si="67"/>
        <v>15528688.04</v>
      </c>
      <c r="H283" s="166">
        <f t="shared" si="67"/>
        <v>11500073.82</v>
      </c>
      <c r="I283" s="166">
        <f t="shared" si="67"/>
        <v>27028761.86</v>
      </c>
      <c r="J283" s="173">
        <f t="shared" si="67"/>
        <v>26203335.12</v>
      </c>
    </row>
    <row r="284" spans="1:10" ht="12.75">
      <c r="A284" s="9" t="s">
        <v>1020</v>
      </c>
      <c r="B284" s="5" t="s">
        <v>1021</v>
      </c>
      <c r="C284" s="76">
        <v>0</v>
      </c>
      <c r="D284" s="76">
        <v>0</v>
      </c>
      <c r="E284" s="76">
        <v>0</v>
      </c>
      <c r="F284" s="76">
        <f aca="true" t="shared" si="68" ref="F284:F290">SUM(C284:E284)</f>
        <v>0</v>
      </c>
      <c r="G284" s="76">
        <v>0</v>
      </c>
      <c r="H284" s="76">
        <v>0</v>
      </c>
      <c r="I284" s="76">
        <f aca="true" t="shared" si="69" ref="I284:I290">G284+H284</f>
        <v>0</v>
      </c>
      <c r="J284" s="174">
        <f aca="true" t="shared" si="70" ref="J284:J290">F284-I284</f>
        <v>0</v>
      </c>
    </row>
    <row r="285" spans="1:10" ht="12.75">
      <c r="A285" s="9" t="s">
        <v>1022</v>
      </c>
      <c r="B285" s="5" t="s">
        <v>1023</v>
      </c>
      <c r="C285" s="76">
        <v>0</v>
      </c>
      <c r="D285" s="76">
        <v>0</v>
      </c>
      <c r="E285" s="76">
        <v>0</v>
      </c>
      <c r="F285" s="76">
        <f t="shared" si="68"/>
        <v>0</v>
      </c>
      <c r="G285" s="76">
        <v>0</v>
      </c>
      <c r="H285" s="76">
        <v>0</v>
      </c>
      <c r="I285" s="76">
        <f t="shared" si="69"/>
        <v>0</v>
      </c>
      <c r="J285" s="174">
        <f t="shared" si="70"/>
        <v>0</v>
      </c>
    </row>
    <row r="286" spans="1:10" ht="12.75">
      <c r="A286" s="9" t="s">
        <v>1024</v>
      </c>
      <c r="B286" s="97" t="s">
        <v>1025</v>
      </c>
      <c r="C286" s="76">
        <v>20795000</v>
      </c>
      <c r="D286" s="76">
        <v>11121601.92</v>
      </c>
      <c r="E286" s="76">
        <v>6000000</v>
      </c>
      <c r="F286" s="76">
        <f t="shared" si="68"/>
        <v>37916601.92</v>
      </c>
      <c r="G286" s="76">
        <v>13721686.28</v>
      </c>
      <c r="H286" s="76">
        <v>6937860</v>
      </c>
      <c r="I286" s="644">
        <f t="shared" si="69"/>
        <v>20659546.28</v>
      </c>
      <c r="J286" s="174">
        <f t="shared" si="70"/>
        <v>17257055.64</v>
      </c>
    </row>
    <row r="287" spans="1:10" ht="12.75">
      <c r="A287" s="9" t="s">
        <v>514</v>
      </c>
      <c r="B287" s="97" t="s">
        <v>515</v>
      </c>
      <c r="C287" s="76">
        <v>1500000</v>
      </c>
      <c r="D287" s="76">
        <v>0</v>
      </c>
      <c r="E287" s="76">
        <v>2100000</v>
      </c>
      <c r="F287" s="76">
        <f t="shared" si="68"/>
        <v>3600000</v>
      </c>
      <c r="G287" s="76">
        <v>1346324.76</v>
      </c>
      <c r="H287" s="76">
        <v>2221803.82</v>
      </c>
      <c r="I287" s="76">
        <f t="shared" si="69"/>
        <v>3568128.58</v>
      </c>
      <c r="J287" s="174">
        <f t="shared" si="70"/>
        <v>31871.419999999925</v>
      </c>
    </row>
    <row r="288" spans="1:10" ht="12.75">
      <c r="A288" s="9" t="s">
        <v>1026</v>
      </c>
      <c r="B288" s="51" t="s">
        <v>1027</v>
      </c>
      <c r="C288" s="76">
        <v>1000000</v>
      </c>
      <c r="D288" s="76">
        <v>0</v>
      </c>
      <c r="E288" s="76">
        <v>9891895.83</v>
      </c>
      <c r="F288" s="76">
        <f t="shared" si="68"/>
        <v>10891895.83</v>
      </c>
      <c r="G288" s="76">
        <v>316677</v>
      </c>
      <c r="H288" s="76">
        <v>2294695</v>
      </c>
      <c r="I288" s="76">
        <f t="shared" si="69"/>
        <v>2611372</v>
      </c>
      <c r="J288" s="174">
        <f t="shared" si="70"/>
        <v>8280523.83</v>
      </c>
    </row>
    <row r="289" spans="1:10" ht="12.75">
      <c r="A289" s="9" t="s">
        <v>634</v>
      </c>
      <c r="B289" s="51" t="s">
        <v>635</v>
      </c>
      <c r="C289" s="76">
        <v>100000</v>
      </c>
      <c r="D289" s="76">
        <v>0</v>
      </c>
      <c r="E289" s="76">
        <v>0</v>
      </c>
      <c r="F289" s="76">
        <f t="shared" si="68"/>
        <v>100000</v>
      </c>
      <c r="G289" s="76">
        <v>0</v>
      </c>
      <c r="H289" s="76">
        <v>0</v>
      </c>
      <c r="I289" s="76">
        <f t="shared" si="69"/>
        <v>0</v>
      </c>
      <c r="J289" s="174">
        <f t="shared" si="70"/>
        <v>100000</v>
      </c>
    </row>
    <row r="290" spans="1:10" ht="12.75">
      <c r="A290" s="135" t="s">
        <v>1405</v>
      </c>
      <c r="B290" s="156" t="s">
        <v>1406</v>
      </c>
      <c r="C290" s="76">
        <v>400000</v>
      </c>
      <c r="D290" s="76">
        <v>448599.23</v>
      </c>
      <c r="E290" s="76">
        <v>-125000</v>
      </c>
      <c r="F290" s="76">
        <f t="shared" si="68"/>
        <v>723599.23</v>
      </c>
      <c r="G290" s="76">
        <v>144000</v>
      </c>
      <c r="H290" s="76">
        <v>45715</v>
      </c>
      <c r="I290" s="76">
        <f t="shared" si="69"/>
        <v>189715</v>
      </c>
      <c r="J290" s="174">
        <f t="shared" si="70"/>
        <v>533884.23</v>
      </c>
    </row>
    <row r="291" spans="1:10" ht="12.75">
      <c r="A291" s="9"/>
      <c r="B291" s="51"/>
      <c r="C291" s="76"/>
      <c r="D291" s="76"/>
      <c r="E291" s="76"/>
      <c r="F291" s="76"/>
      <c r="G291" s="76"/>
      <c r="H291" s="76"/>
      <c r="I291" s="76"/>
      <c r="J291" s="174"/>
    </row>
    <row r="292" spans="1:10" ht="13.5" thickBot="1">
      <c r="A292" s="128" t="s">
        <v>1270</v>
      </c>
      <c r="B292" s="151" t="s">
        <v>1262</v>
      </c>
      <c r="C292" s="166">
        <f>C293</f>
        <v>250000</v>
      </c>
      <c r="D292" s="166">
        <f aca="true" t="shared" si="71" ref="D292:J292">D293</f>
        <v>0</v>
      </c>
      <c r="E292" s="166">
        <f t="shared" si="71"/>
        <v>0</v>
      </c>
      <c r="F292" s="166">
        <f t="shared" si="71"/>
        <v>250000</v>
      </c>
      <c r="G292" s="166">
        <f t="shared" si="71"/>
        <v>0</v>
      </c>
      <c r="H292" s="166">
        <f t="shared" si="71"/>
        <v>0</v>
      </c>
      <c r="I292" s="166">
        <f t="shared" si="71"/>
        <v>0</v>
      </c>
      <c r="J292" s="173">
        <f t="shared" si="71"/>
        <v>250000</v>
      </c>
    </row>
    <row r="293" spans="1:10" ht="12.75">
      <c r="A293" s="135" t="s">
        <v>1271</v>
      </c>
      <c r="B293" s="245" t="s">
        <v>1264</v>
      </c>
      <c r="C293" s="76">
        <v>250000</v>
      </c>
      <c r="D293" s="76">
        <v>0</v>
      </c>
      <c r="E293" s="76">
        <v>0</v>
      </c>
      <c r="F293" s="76">
        <f>SUM(C293:E293)</f>
        <v>250000</v>
      </c>
      <c r="G293" s="76">
        <v>0</v>
      </c>
      <c r="H293" s="76">
        <v>0</v>
      </c>
      <c r="I293" s="76">
        <f>G293+H293</f>
        <v>0</v>
      </c>
      <c r="J293" s="174">
        <f>F293-I293</f>
        <v>250000</v>
      </c>
    </row>
    <row r="294" spans="1:10" ht="12.75">
      <c r="A294" s="9"/>
      <c r="B294" s="51"/>
      <c r="C294" s="76"/>
      <c r="D294" s="76"/>
      <c r="E294" s="76"/>
      <c r="F294" s="76"/>
      <c r="G294" s="76"/>
      <c r="H294" s="76"/>
      <c r="I294" s="76"/>
      <c r="J294" s="174"/>
    </row>
    <row r="295" spans="1:10" ht="13.5" thickBot="1">
      <c r="A295" s="128" t="s">
        <v>1028</v>
      </c>
      <c r="B295" s="151" t="s">
        <v>1029</v>
      </c>
      <c r="C295" s="166">
        <f>C296+C297</f>
        <v>3000000</v>
      </c>
      <c r="D295" s="166">
        <f aca="true" t="shared" si="72" ref="D295:J295">D296+D297</f>
        <v>0</v>
      </c>
      <c r="E295" s="166">
        <f t="shared" si="72"/>
        <v>-900000</v>
      </c>
      <c r="F295" s="166">
        <f t="shared" si="72"/>
        <v>2100000</v>
      </c>
      <c r="G295" s="166">
        <f t="shared" si="72"/>
        <v>1398533.44</v>
      </c>
      <c r="H295" s="166">
        <f t="shared" si="72"/>
        <v>471856.12</v>
      </c>
      <c r="I295" s="166">
        <f t="shared" si="72"/>
        <v>1870389.56</v>
      </c>
      <c r="J295" s="173">
        <f t="shared" si="72"/>
        <v>229610.43999999994</v>
      </c>
    </row>
    <row r="296" spans="1:10" ht="12.75">
      <c r="A296" s="9" t="s">
        <v>1030</v>
      </c>
      <c r="B296" s="51" t="s">
        <v>1031</v>
      </c>
      <c r="C296" s="76">
        <v>3000000</v>
      </c>
      <c r="D296" s="76">
        <v>0</v>
      </c>
      <c r="E296" s="76">
        <v>-965000</v>
      </c>
      <c r="F296" s="76">
        <f>SUM(C296:E296)</f>
        <v>2035000</v>
      </c>
      <c r="G296" s="76">
        <v>1396221.44</v>
      </c>
      <c r="H296" s="76">
        <v>465315.12</v>
      </c>
      <c r="I296" s="76">
        <f>G296+H296</f>
        <v>1861536.56</v>
      </c>
      <c r="J296" s="174">
        <f>F296-I296</f>
        <v>173463.43999999994</v>
      </c>
    </row>
    <row r="297" spans="1:10" ht="12.75">
      <c r="A297" s="135" t="s">
        <v>1558</v>
      </c>
      <c r="B297" s="51" t="s">
        <v>1559</v>
      </c>
      <c r="C297" s="76">
        <v>0</v>
      </c>
      <c r="D297" s="76">
        <v>0</v>
      </c>
      <c r="E297" s="76">
        <v>65000</v>
      </c>
      <c r="F297" s="76">
        <f>SUM(C297:E297)</f>
        <v>65000</v>
      </c>
      <c r="G297" s="76">
        <v>2312</v>
      </c>
      <c r="H297" s="76">
        <v>6541</v>
      </c>
      <c r="I297" s="76">
        <f>G297+H297</f>
        <v>8853</v>
      </c>
      <c r="J297" s="174">
        <f>F297-I297</f>
        <v>56147</v>
      </c>
    </row>
    <row r="298" spans="1:10" ht="12.75">
      <c r="A298" s="9"/>
      <c r="B298" s="51"/>
      <c r="C298" s="76"/>
      <c r="D298" s="76"/>
      <c r="E298" s="76"/>
      <c r="F298" s="76"/>
      <c r="G298" s="76"/>
      <c r="H298" s="76"/>
      <c r="I298" s="76"/>
      <c r="J298" s="174"/>
    </row>
    <row r="299" spans="1:10" ht="13.5" thickBot="1">
      <c r="A299" s="124" t="s">
        <v>1032</v>
      </c>
      <c r="B299" s="152" t="s">
        <v>718</v>
      </c>
      <c r="C299" s="168">
        <f>C300+C306+C310+C329+C334</f>
        <v>55459000</v>
      </c>
      <c r="D299" s="168">
        <f aca="true" t="shared" si="73" ref="D299:J299">D300+D306+D310+D329+D334</f>
        <v>17659263.17</v>
      </c>
      <c r="E299" s="168">
        <f t="shared" si="73"/>
        <v>5964239.999999999</v>
      </c>
      <c r="F299" s="168">
        <f t="shared" si="73"/>
        <v>79082503.17</v>
      </c>
      <c r="G299" s="168">
        <f t="shared" si="73"/>
        <v>20813822.53</v>
      </c>
      <c r="H299" s="168">
        <f t="shared" si="73"/>
        <v>36558931.14</v>
      </c>
      <c r="I299" s="168">
        <f t="shared" si="73"/>
        <v>57372753.67</v>
      </c>
      <c r="J299" s="176">
        <f t="shared" si="73"/>
        <v>21709749.5</v>
      </c>
    </row>
    <row r="300" spans="1:10" ht="14.25" thickBot="1" thickTop="1">
      <c r="A300" s="126" t="s">
        <v>1033</v>
      </c>
      <c r="B300" s="153" t="s">
        <v>1034</v>
      </c>
      <c r="C300" s="169">
        <f>C301+C302+C303+C304</f>
        <v>14735000</v>
      </c>
      <c r="D300" s="169">
        <f aca="true" t="shared" si="74" ref="D300:J300">D301+D302+D303+D304</f>
        <v>0</v>
      </c>
      <c r="E300" s="169">
        <f t="shared" si="74"/>
        <v>3254408.6</v>
      </c>
      <c r="F300" s="169">
        <f t="shared" si="74"/>
        <v>17989408.6</v>
      </c>
      <c r="G300" s="169">
        <f t="shared" si="74"/>
        <v>4695449.78</v>
      </c>
      <c r="H300" s="169">
        <f t="shared" si="74"/>
        <v>10951824.15</v>
      </c>
      <c r="I300" s="169">
        <f t="shared" si="74"/>
        <v>15647273.929999998</v>
      </c>
      <c r="J300" s="178">
        <f t="shared" si="74"/>
        <v>2342134.670000001</v>
      </c>
    </row>
    <row r="301" spans="1:10" ht="12.75">
      <c r="A301" s="9" t="s">
        <v>1035</v>
      </c>
      <c r="B301" s="51" t="s">
        <v>1036</v>
      </c>
      <c r="C301" s="76">
        <v>9210000</v>
      </c>
      <c r="D301" s="76">
        <v>0</v>
      </c>
      <c r="E301" s="76">
        <v>-355931.4</v>
      </c>
      <c r="F301" s="76">
        <f>C301+D301+E301</f>
        <v>8854068.6</v>
      </c>
      <c r="G301" s="76">
        <v>1513937.6</v>
      </c>
      <c r="H301" s="76">
        <v>7180131</v>
      </c>
      <c r="I301" s="76">
        <f>G301+H301</f>
        <v>8694068.6</v>
      </c>
      <c r="J301" s="174">
        <f>F301-I301</f>
        <v>160000</v>
      </c>
    </row>
    <row r="302" spans="1:10" ht="12.75">
      <c r="A302" s="9" t="s">
        <v>1730</v>
      </c>
      <c r="B302" s="51" t="s">
        <v>1731</v>
      </c>
      <c r="C302" s="76">
        <v>225000</v>
      </c>
      <c r="D302" s="76">
        <v>0</v>
      </c>
      <c r="E302" s="76">
        <v>-16280</v>
      </c>
      <c r="F302" s="76">
        <f>C302+D302+E302</f>
        <v>208720</v>
      </c>
      <c r="G302" s="76">
        <v>0</v>
      </c>
      <c r="H302" s="76">
        <v>183719.95</v>
      </c>
      <c r="I302" s="76">
        <f>G302+H302</f>
        <v>183719.95</v>
      </c>
      <c r="J302" s="174">
        <f>F302-I302</f>
        <v>25000.04999999999</v>
      </c>
    </row>
    <row r="303" spans="1:10" ht="12.75">
      <c r="A303" s="9" t="s">
        <v>1037</v>
      </c>
      <c r="B303" s="51" t="s">
        <v>1038</v>
      </c>
      <c r="C303" s="76">
        <v>2300000</v>
      </c>
      <c r="D303" s="76">
        <v>0</v>
      </c>
      <c r="E303" s="76">
        <v>3806620</v>
      </c>
      <c r="F303" s="76">
        <f>C303+D303+E303</f>
        <v>6106620</v>
      </c>
      <c r="G303" s="76">
        <v>1134434.98</v>
      </c>
      <c r="H303" s="76">
        <v>3356985.63</v>
      </c>
      <c r="I303" s="76">
        <f>G303+H303</f>
        <v>4491420.609999999</v>
      </c>
      <c r="J303" s="174">
        <f>F303-I303</f>
        <v>1615199.3900000006</v>
      </c>
    </row>
    <row r="304" spans="1:10" ht="12.75">
      <c r="A304" s="9" t="s">
        <v>336</v>
      </c>
      <c r="B304" s="51" t="s">
        <v>337</v>
      </c>
      <c r="C304" s="76">
        <v>3000000</v>
      </c>
      <c r="D304" s="76">
        <v>0</v>
      </c>
      <c r="E304" s="76">
        <v>-180000</v>
      </c>
      <c r="F304" s="76">
        <f>C304+D304+E304</f>
        <v>2820000</v>
      </c>
      <c r="G304" s="76">
        <v>2047077.2</v>
      </c>
      <c r="H304" s="76">
        <v>230987.57</v>
      </c>
      <c r="I304" s="76">
        <f>G304+H304</f>
        <v>2278064.77</v>
      </c>
      <c r="J304" s="174">
        <f>F304-I304</f>
        <v>541935.23</v>
      </c>
    </row>
    <row r="305" spans="1:10" ht="12.75">
      <c r="A305" s="9"/>
      <c r="B305" s="51"/>
      <c r="C305" s="76"/>
      <c r="D305" s="76"/>
      <c r="E305" s="76"/>
      <c r="F305" s="76"/>
      <c r="G305" s="76"/>
      <c r="H305" s="76"/>
      <c r="I305" s="76"/>
      <c r="J305" s="174"/>
    </row>
    <row r="306" spans="1:10" ht="13.5" thickBot="1">
      <c r="A306" s="128" t="s">
        <v>1039</v>
      </c>
      <c r="B306" s="137" t="s">
        <v>1040</v>
      </c>
      <c r="C306" s="166">
        <f>C307+C308</f>
        <v>6750000</v>
      </c>
      <c r="D306" s="166">
        <f aca="true" t="shared" si="75" ref="D306:J306">D307+D308</f>
        <v>459734.84</v>
      </c>
      <c r="E306" s="166">
        <f t="shared" si="75"/>
        <v>-5300000</v>
      </c>
      <c r="F306" s="166">
        <f t="shared" si="75"/>
        <v>1909734.84</v>
      </c>
      <c r="G306" s="166">
        <f>SUM(G307:G308)</f>
        <v>1576400</v>
      </c>
      <c r="H306" s="166">
        <f>SUM(H307:H308)</f>
        <v>185288</v>
      </c>
      <c r="I306" s="166">
        <f t="shared" si="75"/>
        <v>1761688</v>
      </c>
      <c r="J306" s="173">
        <f t="shared" si="75"/>
        <v>148046.84000000008</v>
      </c>
    </row>
    <row r="307" spans="1:10" ht="12.75">
      <c r="A307" s="194" t="s">
        <v>411</v>
      </c>
      <c r="B307" s="335" t="s">
        <v>412</v>
      </c>
      <c r="C307" s="222">
        <v>750000</v>
      </c>
      <c r="D307" s="222">
        <v>459734.84</v>
      </c>
      <c r="E307" s="222">
        <v>0</v>
      </c>
      <c r="F307" s="183">
        <f>C307+D307+E307</f>
        <v>1209734.84</v>
      </c>
      <c r="G307" s="222">
        <v>876400</v>
      </c>
      <c r="H307" s="222">
        <v>185288</v>
      </c>
      <c r="I307" s="183">
        <f>G307+H307</f>
        <v>1061688</v>
      </c>
      <c r="J307" s="184">
        <f>F307-I307</f>
        <v>148046.84000000008</v>
      </c>
    </row>
    <row r="308" spans="1:10" ht="12.75">
      <c r="A308" s="9" t="s">
        <v>1041</v>
      </c>
      <c r="B308" s="51" t="s">
        <v>1042</v>
      </c>
      <c r="C308" s="76">
        <v>6000000</v>
      </c>
      <c r="D308" s="76">
        <v>0</v>
      </c>
      <c r="E308" s="76">
        <v>-5300000</v>
      </c>
      <c r="F308" s="76">
        <f>C308+D308+E308</f>
        <v>700000</v>
      </c>
      <c r="G308" s="76">
        <v>700000</v>
      </c>
      <c r="H308" s="76">
        <v>0</v>
      </c>
      <c r="I308" s="76">
        <f>G308+H308</f>
        <v>700000</v>
      </c>
      <c r="J308" s="174">
        <f>F308-I308</f>
        <v>0</v>
      </c>
    </row>
    <row r="309" spans="1:10" ht="12.75">
      <c r="A309" s="9"/>
      <c r="B309" s="51"/>
      <c r="C309" s="76"/>
      <c r="D309" s="76"/>
      <c r="E309" s="76"/>
      <c r="F309" s="76"/>
      <c r="G309" s="76"/>
      <c r="H309" s="76"/>
      <c r="I309" s="76"/>
      <c r="J309" s="174"/>
    </row>
    <row r="310" spans="1:10" ht="12.75">
      <c r="A310" s="148" t="s">
        <v>1043</v>
      </c>
      <c r="B310" s="154" t="s">
        <v>1044</v>
      </c>
      <c r="C310" s="170">
        <f>SUM(C312:C318)</f>
        <v>19500000</v>
      </c>
      <c r="D310" s="170">
        <f aca="true" t="shared" si="76" ref="D310:J310">SUM(D312:D318)</f>
        <v>5230058.65</v>
      </c>
      <c r="E310" s="170">
        <f t="shared" si="76"/>
        <v>9123756.36</v>
      </c>
      <c r="F310" s="170">
        <f t="shared" si="76"/>
        <v>33853815.01</v>
      </c>
      <c r="G310" s="170">
        <f t="shared" si="76"/>
        <v>4702860.98</v>
      </c>
      <c r="H310" s="170">
        <f t="shared" si="76"/>
        <v>22660367.810000002</v>
      </c>
      <c r="I310" s="170">
        <f t="shared" si="76"/>
        <v>27363228.79</v>
      </c>
      <c r="J310" s="186">
        <f t="shared" si="76"/>
        <v>6490586.220000001</v>
      </c>
    </row>
    <row r="311" spans="1:10" ht="13.5" thickBot="1">
      <c r="A311" s="128"/>
      <c r="B311" s="138" t="s">
        <v>1045</v>
      </c>
      <c r="C311" s="166"/>
      <c r="D311" s="166"/>
      <c r="E311" s="166"/>
      <c r="F311" s="166"/>
      <c r="G311" s="166"/>
      <c r="H311" s="166"/>
      <c r="I311" s="166"/>
      <c r="J311" s="173"/>
    </row>
    <row r="312" spans="1:10" ht="12.75">
      <c r="A312" s="9" t="s">
        <v>1046</v>
      </c>
      <c r="B312" s="51" t="s">
        <v>1047</v>
      </c>
      <c r="C312" s="76">
        <v>2000000</v>
      </c>
      <c r="D312" s="76">
        <v>3000000</v>
      </c>
      <c r="E312" s="76">
        <v>5550000</v>
      </c>
      <c r="F312" s="76">
        <f aca="true" t="shared" si="77" ref="F312:F318">SUM(C312:E312)</f>
        <v>10550000</v>
      </c>
      <c r="G312" s="76">
        <v>1087729.5</v>
      </c>
      <c r="H312" s="76">
        <v>6866332.5</v>
      </c>
      <c r="I312" s="76">
        <f aca="true" t="shared" si="78" ref="I312:I318">G312+H312</f>
        <v>7954062</v>
      </c>
      <c r="J312" s="174">
        <f aca="true" t="shared" si="79" ref="J312:J318">F312-I312</f>
        <v>2595938</v>
      </c>
    </row>
    <row r="313" spans="1:10" ht="12.75">
      <c r="A313" s="9" t="s">
        <v>1048</v>
      </c>
      <c r="B313" s="51" t="s">
        <v>1049</v>
      </c>
      <c r="C313" s="76">
        <v>12500000</v>
      </c>
      <c r="D313" s="76">
        <v>1770323.81</v>
      </c>
      <c r="E313" s="76">
        <v>-1401584.51</v>
      </c>
      <c r="F313" s="76">
        <f t="shared" si="77"/>
        <v>12868739.3</v>
      </c>
      <c r="G313" s="76">
        <v>88821.3</v>
      </c>
      <c r="H313" s="76">
        <v>12663918</v>
      </c>
      <c r="I313" s="76">
        <f t="shared" si="78"/>
        <v>12752739.3</v>
      </c>
      <c r="J313" s="174">
        <f t="shared" si="79"/>
        <v>116000</v>
      </c>
    </row>
    <row r="314" spans="1:10" ht="12.75">
      <c r="A314" s="9" t="s">
        <v>1050</v>
      </c>
      <c r="B314" s="51" t="s">
        <v>1051</v>
      </c>
      <c r="C314" s="76">
        <v>900000</v>
      </c>
      <c r="D314" s="76">
        <v>459734.84</v>
      </c>
      <c r="E314" s="76">
        <v>-52844.4</v>
      </c>
      <c r="F314" s="76">
        <f t="shared" si="77"/>
        <v>1306890.4400000002</v>
      </c>
      <c r="G314" s="76">
        <v>39.6</v>
      </c>
      <c r="H314" s="76">
        <v>734067.96</v>
      </c>
      <c r="I314" s="76">
        <f t="shared" si="78"/>
        <v>734107.5599999999</v>
      </c>
      <c r="J314" s="174">
        <f t="shared" si="79"/>
        <v>572782.8800000002</v>
      </c>
    </row>
    <row r="315" spans="1:10" ht="12.75">
      <c r="A315" s="9" t="s">
        <v>1052</v>
      </c>
      <c r="B315" s="51" t="s">
        <v>1053</v>
      </c>
      <c r="C315" s="76">
        <v>50000</v>
      </c>
      <c r="D315" s="76">
        <v>0</v>
      </c>
      <c r="E315" s="76">
        <v>2050000</v>
      </c>
      <c r="F315" s="76">
        <f t="shared" si="77"/>
        <v>2100000</v>
      </c>
      <c r="G315" s="76">
        <v>1190707.69</v>
      </c>
      <c r="H315" s="76">
        <v>288385.37</v>
      </c>
      <c r="I315" s="76">
        <f t="shared" si="78"/>
        <v>1479093.06</v>
      </c>
      <c r="J315" s="174">
        <f t="shared" si="79"/>
        <v>620906.94</v>
      </c>
    </row>
    <row r="316" spans="1:10" ht="12.75">
      <c r="A316" s="9" t="s">
        <v>1797</v>
      </c>
      <c r="B316" s="51" t="s">
        <v>1798</v>
      </c>
      <c r="C316" s="76">
        <v>0</v>
      </c>
      <c r="D316" s="76">
        <v>0</v>
      </c>
      <c r="E316" s="76">
        <v>531300</v>
      </c>
      <c r="F316" s="76">
        <f t="shared" si="77"/>
        <v>531300</v>
      </c>
      <c r="G316" s="76">
        <v>211680</v>
      </c>
      <c r="H316" s="76">
        <v>310320</v>
      </c>
      <c r="I316" s="76">
        <f t="shared" si="78"/>
        <v>522000</v>
      </c>
      <c r="J316" s="174">
        <f t="shared" si="79"/>
        <v>9300</v>
      </c>
    </row>
    <row r="317" spans="1:10" ht="12.75">
      <c r="A317" s="9" t="s">
        <v>1054</v>
      </c>
      <c r="B317" s="51" t="s">
        <v>1055</v>
      </c>
      <c r="C317" s="76">
        <v>2450000</v>
      </c>
      <c r="D317" s="76">
        <v>0</v>
      </c>
      <c r="E317" s="76">
        <v>2760172.65</v>
      </c>
      <c r="F317" s="76">
        <f t="shared" si="77"/>
        <v>5210172.65</v>
      </c>
      <c r="G317" s="76">
        <v>2123770.39</v>
      </c>
      <c r="H317" s="76">
        <v>515083.98</v>
      </c>
      <c r="I317" s="76">
        <f t="shared" si="78"/>
        <v>2638854.37</v>
      </c>
      <c r="J317" s="174">
        <f t="shared" si="79"/>
        <v>2571318.2800000003</v>
      </c>
    </row>
    <row r="318" spans="1:10" ht="12.75">
      <c r="A318" s="9" t="s">
        <v>191</v>
      </c>
      <c r="B318" s="51" t="s">
        <v>192</v>
      </c>
      <c r="C318" s="76">
        <v>1600000</v>
      </c>
      <c r="D318" s="76">
        <v>0</v>
      </c>
      <c r="E318" s="76">
        <v>-313287.38</v>
      </c>
      <c r="F318" s="76">
        <f t="shared" si="77"/>
        <v>1286712.62</v>
      </c>
      <c r="G318" s="76">
        <v>112.5</v>
      </c>
      <c r="H318" s="76">
        <v>1282260</v>
      </c>
      <c r="I318" s="76">
        <f t="shared" si="78"/>
        <v>1282372.5</v>
      </c>
      <c r="J318" s="174">
        <f t="shared" si="79"/>
        <v>4340.120000000112</v>
      </c>
    </row>
    <row r="319" spans="1:10" ht="13.5" thickBot="1">
      <c r="A319" s="7"/>
      <c r="B319" s="19"/>
      <c r="C319" s="88"/>
      <c r="D319" s="88"/>
      <c r="E319" s="88"/>
      <c r="F319" s="88"/>
      <c r="G319" s="88"/>
      <c r="H319" s="88"/>
      <c r="I319" s="88"/>
      <c r="J319" s="180"/>
    </row>
    <row r="320" spans="1:10" ht="12.75">
      <c r="A320" s="52"/>
      <c r="B320" s="51"/>
      <c r="C320" s="76"/>
      <c r="D320" s="76"/>
      <c r="E320" s="76"/>
      <c r="F320" s="76"/>
      <c r="G320" s="76"/>
      <c r="H320" s="76"/>
      <c r="I320" s="76"/>
      <c r="J320" s="76"/>
    </row>
    <row r="321" spans="1:10" ht="12.75">
      <c r="A321" s="52"/>
      <c r="B321" s="51"/>
      <c r="C321" s="76"/>
      <c r="D321" s="76"/>
      <c r="E321" s="76"/>
      <c r="F321" s="76"/>
      <c r="G321" s="76"/>
      <c r="H321" s="76"/>
      <c r="I321" s="76"/>
      <c r="J321" s="76"/>
    </row>
    <row r="322" spans="1:10" ht="12.75">
      <c r="A322" s="52"/>
      <c r="B322" s="51"/>
      <c r="C322" s="76"/>
      <c r="D322" s="76"/>
      <c r="E322" s="76"/>
      <c r="F322" s="76"/>
      <c r="G322" s="76"/>
      <c r="H322" s="76"/>
      <c r="I322" s="76"/>
      <c r="J322" s="76"/>
    </row>
    <row r="323" spans="1:10" ht="12.75">
      <c r="A323" s="52"/>
      <c r="B323" s="51"/>
      <c r="C323" s="76"/>
      <c r="D323" s="76"/>
      <c r="E323" s="76"/>
      <c r="F323" s="76"/>
      <c r="G323" s="76"/>
      <c r="H323" s="76"/>
      <c r="I323" s="76"/>
      <c r="J323" s="76"/>
    </row>
    <row r="324" spans="1:10" ht="12.75">
      <c r="A324" s="32" t="s">
        <v>699</v>
      </c>
      <c r="B324" s="32"/>
      <c r="C324" s="32"/>
      <c r="D324" s="32"/>
      <c r="E324" s="32"/>
      <c r="F324" s="32"/>
      <c r="G324" s="2"/>
      <c r="H324" s="2"/>
      <c r="I324" s="2"/>
      <c r="J324" s="77" t="s">
        <v>1455</v>
      </c>
    </row>
    <row r="325" spans="1:10" ht="13.5" thickBot="1">
      <c r="A325" s="84" t="str">
        <f>A216</f>
        <v>INFORME TRIMESTRAL DE EGRESOS (4 TRIMESTRE DEL 2015)  PROGRAMA: SERVICIOS COMUNALES</v>
      </c>
      <c r="B325" s="84"/>
      <c r="C325" s="84"/>
      <c r="D325" s="84"/>
      <c r="E325" s="84"/>
      <c r="F325" s="84"/>
      <c r="G325" s="2"/>
      <c r="H325" s="2"/>
      <c r="I325" s="2"/>
      <c r="J325" s="2"/>
    </row>
    <row r="326" spans="1:10" ht="13.5" thickBot="1">
      <c r="A326" s="257"/>
      <c r="B326" s="258"/>
      <c r="C326" s="599" t="s">
        <v>673</v>
      </c>
      <c r="D326" s="600"/>
      <c r="E326" s="600"/>
      <c r="F326" s="601"/>
      <c r="G326" s="599" t="s">
        <v>710</v>
      </c>
      <c r="H326" s="600"/>
      <c r="I326" s="601"/>
      <c r="J326" s="34"/>
    </row>
    <row r="327" spans="1:10" ht="12.75">
      <c r="A327" s="185" t="s">
        <v>684</v>
      </c>
      <c r="B327" s="259" t="s">
        <v>684</v>
      </c>
      <c r="C327" s="256" t="s">
        <v>702</v>
      </c>
      <c r="D327" s="602" t="s">
        <v>705</v>
      </c>
      <c r="E327" s="603"/>
      <c r="F327" s="37" t="s">
        <v>706</v>
      </c>
      <c r="G327" s="37" t="s">
        <v>707</v>
      </c>
      <c r="H327" s="37" t="s">
        <v>708</v>
      </c>
      <c r="I327" s="37" t="s">
        <v>677</v>
      </c>
      <c r="J327" s="38" t="s">
        <v>709</v>
      </c>
    </row>
    <row r="328" spans="1:10" ht="13.5" thickBot="1">
      <c r="A328" s="179" t="s">
        <v>720</v>
      </c>
      <c r="B328" s="260" t="s">
        <v>672</v>
      </c>
      <c r="C328" s="39"/>
      <c r="D328" s="40" t="s">
        <v>703</v>
      </c>
      <c r="E328" s="42" t="s">
        <v>704</v>
      </c>
      <c r="F328" s="41"/>
      <c r="G328" s="41"/>
      <c r="H328" s="41"/>
      <c r="I328" s="41"/>
      <c r="J328" s="43"/>
    </row>
    <row r="329" spans="1:10" ht="12.75">
      <c r="A329" s="148" t="s">
        <v>1056</v>
      </c>
      <c r="B329" s="155" t="s">
        <v>1057</v>
      </c>
      <c r="C329" s="170">
        <f aca="true" t="shared" si="80" ref="C329:J329">C331+C332</f>
        <v>5362000</v>
      </c>
      <c r="D329" s="170">
        <f t="shared" si="80"/>
        <v>250000</v>
      </c>
      <c r="E329" s="170">
        <f t="shared" si="80"/>
        <v>-100809.5</v>
      </c>
      <c r="F329" s="170">
        <f t="shared" si="80"/>
        <v>5511190.5</v>
      </c>
      <c r="G329" s="170">
        <f t="shared" si="80"/>
        <v>4291741.82</v>
      </c>
      <c r="H329" s="170">
        <f t="shared" si="80"/>
        <v>421201.42</v>
      </c>
      <c r="I329" s="170">
        <f t="shared" si="80"/>
        <v>4712943.24</v>
      </c>
      <c r="J329" s="186">
        <f t="shared" si="80"/>
        <v>798247.2600000002</v>
      </c>
    </row>
    <row r="330" spans="1:10" ht="13.5" thickBot="1">
      <c r="A330" s="128"/>
      <c r="B330" s="151" t="s">
        <v>1058</v>
      </c>
      <c r="C330" s="166"/>
      <c r="D330" s="166"/>
      <c r="E330" s="166"/>
      <c r="F330" s="166"/>
      <c r="G330" s="166"/>
      <c r="H330" s="166"/>
      <c r="I330" s="166"/>
      <c r="J330" s="173"/>
    </row>
    <row r="331" spans="1:10" ht="12.75">
      <c r="A331" s="9" t="s">
        <v>1059</v>
      </c>
      <c r="B331" s="51" t="s">
        <v>1060</v>
      </c>
      <c r="C331" s="76">
        <v>1112000</v>
      </c>
      <c r="D331" s="76">
        <v>250000</v>
      </c>
      <c r="E331" s="76">
        <v>49190.5</v>
      </c>
      <c r="F331" s="76">
        <f>SUM(C331:E331)</f>
        <v>1411190.5</v>
      </c>
      <c r="G331" s="76">
        <v>309790.5</v>
      </c>
      <c r="H331" s="76">
        <v>325802</v>
      </c>
      <c r="I331" s="76">
        <f>G331+H331</f>
        <v>635592.5</v>
      </c>
      <c r="J331" s="174">
        <f>F331-I331</f>
        <v>775598</v>
      </c>
    </row>
    <row r="332" spans="1:10" ht="12.75">
      <c r="A332" s="9" t="s">
        <v>1061</v>
      </c>
      <c r="B332" s="51" t="s">
        <v>1062</v>
      </c>
      <c r="C332" s="76">
        <v>4250000</v>
      </c>
      <c r="D332" s="76">
        <v>0</v>
      </c>
      <c r="E332" s="76">
        <v>-150000</v>
      </c>
      <c r="F332" s="76">
        <f>SUM(C332:E332)</f>
        <v>4100000</v>
      </c>
      <c r="G332" s="76">
        <v>3981951.32</v>
      </c>
      <c r="H332" s="76">
        <v>95399.42</v>
      </c>
      <c r="I332" s="76">
        <f>G332+H332</f>
        <v>4077350.7399999998</v>
      </c>
      <c r="J332" s="174">
        <f>F332-I332</f>
        <v>22649.260000000242</v>
      </c>
    </row>
    <row r="333" spans="1:10" ht="12.75">
      <c r="A333" s="9"/>
      <c r="B333" s="51"/>
      <c r="C333" s="76"/>
      <c r="D333" s="76"/>
      <c r="E333" s="76"/>
      <c r="F333" s="76"/>
      <c r="G333" s="76"/>
      <c r="H333" s="76"/>
      <c r="I333" s="76"/>
      <c r="J333" s="174"/>
    </row>
    <row r="334" spans="1:10" ht="13.5" thickBot="1">
      <c r="A334" s="179" t="s">
        <v>339</v>
      </c>
      <c r="B334" s="48" t="s">
        <v>340</v>
      </c>
      <c r="C334" s="300">
        <f>SUM(C335:C341)</f>
        <v>9112000</v>
      </c>
      <c r="D334" s="300">
        <f aca="true" t="shared" si="81" ref="D334:J334">SUM(D335:D341)</f>
        <v>11719469.68</v>
      </c>
      <c r="E334" s="300">
        <f t="shared" si="81"/>
        <v>-1013115.46</v>
      </c>
      <c r="F334" s="300">
        <f t="shared" si="81"/>
        <v>19818354.22</v>
      </c>
      <c r="G334" s="300">
        <f t="shared" si="81"/>
        <v>5547369.95</v>
      </c>
      <c r="H334" s="300">
        <f t="shared" si="81"/>
        <v>2340249.76</v>
      </c>
      <c r="I334" s="300">
        <f t="shared" si="81"/>
        <v>7887619.71</v>
      </c>
      <c r="J334" s="399">
        <f t="shared" si="81"/>
        <v>11930734.51</v>
      </c>
    </row>
    <row r="335" spans="1:10" ht="12.75">
      <c r="A335" s="246" t="s">
        <v>1243</v>
      </c>
      <c r="B335" s="391" t="s">
        <v>1244</v>
      </c>
      <c r="C335" s="292">
        <v>100000</v>
      </c>
      <c r="D335" s="292">
        <v>0</v>
      </c>
      <c r="E335" s="292">
        <v>0</v>
      </c>
      <c r="F335" s="292">
        <f aca="true" t="shared" si="82" ref="F335:F341">SUM(C335:E335)</f>
        <v>100000</v>
      </c>
      <c r="G335" s="292">
        <v>0</v>
      </c>
      <c r="H335" s="292">
        <v>0</v>
      </c>
      <c r="I335" s="292">
        <f aca="true" t="shared" si="83" ref="I335:I341">G335+H335</f>
        <v>0</v>
      </c>
      <c r="J335" s="293">
        <f aca="true" t="shared" si="84" ref="J335:J341">F335-I335</f>
        <v>100000</v>
      </c>
    </row>
    <row r="336" spans="1:10" ht="12.75">
      <c r="A336" s="246" t="s">
        <v>636</v>
      </c>
      <c r="B336" s="298" t="s">
        <v>637</v>
      </c>
      <c r="C336" s="292">
        <v>500000</v>
      </c>
      <c r="D336" s="292">
        <v>459734.84</v>
      </c>
      <c r="E336" s="292">
        <v>-150000</v>
      </c>
      <c r="F336" s="292">
        <f t="shared" si="82"/>
        <v>809734.8400000001</v>
      </c>
      <c r="G336" s="292">
        <v>30700</v>
      </c>
      <c r="H336" s="292">
        <v>155000</v>
      </c>
      <c r="I336" s="292">
        <f t="shared" si="83"/>
        <v>185700</v>
      </c>
      <c r="J336" s="293">
        <f t="shared" si="84"/>
        <v>624034.8400000001</v>
      </c>
    </row>
    <row r="337" spans="1:10" ht="12.75">
      <c r="A337" s="246" t="s">
        <v>348</v>
      </c>
      <c r="B337" s="298" t="s">
        <v>332</v>
      </c>
      <c r="C337" s="292">
        <v>3440000</v>
      </c>
      <c r="D337" s="292">
        <v>959734.84</v>
      </c>
      <c r="E337" s="292">
        <v>-1107840</v>
      </c>
      <c r="F337" s="292">
        <f t="shared" si="82"/>
        <v>3291894.84</v>
      </c>
      <c r="G337" s="292">
        <v>2105120.08</v>
      </c>
      <c r="H337" s="292">
        <v>635560</v>
      </c>
      <c r="I337" s="292">
        <f t="shared" si="83"/>
        <v>2740680.08</v>
      </c>
      <c r="J337" s="293">
        <f t="shared" si="84"/>
        <v>551214.7599999998</v>
      </c>
    </row>
    <row r="338" spans="1:10" ht="12.75">
      <c r="A338" s="246" t="s">
        <v>639</v>
      </c>
      <c r="B338" s="298" t="s">
        <v>638</v>
      </c>
      <c r="C338" s="292">
        <v>600000</v>
      </c>
      <c r="D338" s="292">
        <v>10000000</v>
      </c>
      <c r="E338" s="292">
        <v>-231160</v>
      </c>
      <c r="F338" s="292">
        <f t="shared" si="82"/>
        <v>10368840</v>
      </c>
      <c r="G338" s="292">
        <v>327025.03</v>
      </c>
      <c r="H338" s="292">
        <v>0</v>
      </c>
      <c r="I338" s="292">
        <f t="shared" si="83"/>
        <v>327025.03</v>
      </c>
      <c r="J338" s="293">
        <f t="shared" si="84"/>
        <v>10041814.97</v>
      </c>
    </row>
    <row r="339" spans="1:10" ht="12.75">
      <c r="A339" s="246" t="s">
        <v>1404</v>
      </c>
      <c r="B339" s="298" t="s">
        <v>195</v>
      </c>
      <c r="C339" s="292">
        <v>1472000</v>
      </c>
      <c r="D339" s="292">
        <v>300000</v>
      </c>
      <c r="E339" s="292">
        <v>-209115.46</v>
      </c>
      <c r="F339" s="292">
        <f t="shared" si="82"/>
        <v>1562884.54</v>
      </c>
      <c r="G339" s="292">
        <v>984524.84</v>
      </c>
      <c r="H339" s="292">
        <v>122220</v>
      </c>
      <c r="I339" s="292">
        <f t="shared" si="83"/>
        <v>1106744.8399999999</v>
      </c>
      <c r="J339" s="293">
        <f t="shared" si="84"/>
        <v>456139.7000000002</v>
      </c>
    </row>
    <row r="340" spans="1:10" ht="12.75">
      <c r="A340" s="246" t="s">
        <v>1714</v>
      </c>
      <c r="B340" s="298" t="s">
        <v>1715</v>
      </c>
      <c r="C340" s="292">
        <v>0</v>
      </c>
      <c r="D340" s="292">
        <v>0</v>
      </c>
      <c r="E340" s="292">
        <v>0</v>
      </c>
      <c r="F340" s="292">
        <f t="shared" si="82"/>
        <v>0</v>
      </c>
      <c r="G340" s="292">
        <v>0</v>
      </c>
      <c r="H340" s="292">
        <v>0</v>
      </c>
      <c r="I340" s="292">
        <f t="shared" si="83"/>
        <v>0</v>
      </c>
      <c r="J340" s="293">
        <f t="shared" si="84"/>
        <v>0</v>
      </c>
    </row>
    <row r="341" spans="1:10" ht="12.75">
      <c r="A341" s="246" t="s">
        <v>341</v>
      </c>
      <c r="B341" s="298" t="s">
        <v>342</v>
      </c>
      <c r="C341" s="292">
        <v>3000000</v>
      </c>
      <c r="D341" s="304">
        <v>0</v>
      </c>
      <c r="E341" s="299">
        <v>685000</v>
      </c>
      <c r="F341" s="292">
        <f t="shared" si="82"/>
        <v>3685000</v>
      </c>
      <c r="G341" s="292">
        <v>2100000</v>
      </c>
      <c r="H341" s="292">
        <v>1427469.76</v>
      </c>
      <c r="I341" s="292">
        <f t="shared" si="83"/>
        <v>3527469.76</v>
      </c>
      <c r="J341" s="293">
        <f t="shared" si="84"/>
        <v>157530.24000000022</v>
      </c>
    </row>
    <row r="342" spans="1:10" ht="12.75">
      <c r="A342" s="246"/>
      <c r="B342" s="298"/>
      <c r="C342" s="292"/>
      <c r="D342" s="304"/>
      <c r="E342" s="299"/>
      <c r="F342" s="292"/>
      <c r="G342" s="292"/>
      <c r="H342" s="292"/>
      <c r="I342" s="292"/>
      <c r="J342" s="293"/>
    </row>
    <row r="343" spans="1:10" ht="13.5" thickBot="1">
      <c r="A343" s="327" t="s">
        <v>640</v>
      </c>
      <c r="B343" s="328" t="s">
        <v>932</v>
      </c>
      <c r="C343" s="312">
        <f>C344</f>
        <v>2700000</v>
      </c>
      <c r="D343" s="312">
        <f aca="true" t="shared" si="85" ref="D343:J343">D344</f>
        <v>537210.55</v>
      </c>
      <c r="E343" s="312">
        <f t="shared" si="85"/>
        <v>0</v>
      </c>
      <c r="F343" s="312">
        <f t="shared" si="85"/>
        <v>3237210.55</v>
      </c>
      <c r="G343" s="312">
        <f t="shared" si="85"/>
        <v>0</v>
      </c>
      <c r="H343" s="312">
        <f t="shared" si="85"/>
        <v>2170969.89</v>
      </c>
      <c r="I343" s="312">
        <f t="shared" si="85"/>
        <v>2170969.89</v>
      </c>
      <c r="J343" s="314">
        <f t="shared" si="85"/>
        <v>1066240.6599999997</v>
      </c>
    </row>
    <row r="344" spans="1:10" ht="14.25" thickBot="1" thickTop="1">
      <c r="A344" s="177" t="s">
        <v>641</v>
      </c>
      <c r="B344" s="329" t="s">
        <v>642</v>
      </c>
      <c r="C344" s="313">
        <f>C345+C346</f>
        <v>2700000</v>
      </c>
      <c r="D344" s="313">
        <f aca="true" t="shared" si="86" ref="D344:J344">D345+D346</f>
        <v>537210.55</v>
      </c>
      <c r="E344" s="313">
        <f t="shared" si="86"/>
        <v>0</v>
      </c>
      <c r="F344" s="313">
        <f t="shared" si="86"/>
        <v>3237210.55</v>
      </c>
      <c r="G344" s="313">
        <f t="shared" si="86"/>
        <v>0</v>
      </c>
      <c r="H344" s="313">
        <f t="shared" si="86"/>
        <v>2170969.89</v>
      </c>
      <c r="I344" s="313">
        <f t="shared" si="86"/>
        <v>2170969.89</v>
      </c>
      <c r="J344" s="315">
        <f t="shared" si="86"/>
        <v>1066240.6599999997</v>
      </c>
    </row>
    <row r="345" spans="1:10" ht="12.75">
      <c r="A345" s="246" t="s">
        <v>643</v>
      </c>
      <c r="B345" s="298" t="s">
        <v>644</v>
      </c>
      <c r="C345" s="292">
        <v>2700000</v>
      </c>
      <c r="D345" s="304">
        <v>537210.55</v>
      </c>
      <c r="E345" s="299">
        <v>0</v>
      </c>
      <c r="F345" s="292">
        <f>SUM(C345:E345)</f>
        <v>3237210.55</v>
      </c>
      <c r="G345" s="292">
        <v>0</v>
      </c>
      <c r="H345" s="292">
        <v>2170969.89</v>
      </c>
      <c r="I345" s="292">
        <f>G345+H345</f>
        <v>2170969.89</v>
      </c>
      <c r="J345" s="293">
        <f>F345-I345</f>
        <v>1066240.6599999997</v>
      </c>
    </row>
    <row r="346" spans="1:10" ht="12.75">
      <c r="A346" s="246" t="s">
        <v>645</v>
      </c>
      <c r="B346" s="298" t="s">
        <v>646</v>
      </c>
      <c r="C346" s="292">
        <v>0</v>
      </c>
      <c r="D346" s="304">
        <v>0</v>
      </c>
      <c r="E346" s="299">
        <v>0</v>
      </c>
      <c r="F346" s="292">
        <f>SUM(C346:E346)</f>
        <v>0</v>
      </c>
      <c r="G346" s="292">
        <v>0</v>
      </c>
      <c r="H346" s="292">
        <v>0</v>
      </c>
      <c r="I346" s="292">
        <f>G346+H346</f>
        <v>0</v>
      </c>
      <c r="J346" s="293">
        <f>F346-I346</f>
        <v>0</v>
      </c>
    </row>
    <row r="347" spans="1:10" ht="12.75">
      <c r="A347" s="185"/>
      <c r="B347" s="261"/>
      <c r="C347" s="55"/>
      <c r="D347" s="261"/>
      <c r="E347" s="261"/>
      <c r="F347" s="55"/>
      <c r="G347" s="55"/>
      <c r="H347" s="55"/>
      <c r="I347" s="55"/>
      <c r="J347" s="301"/>
    </row>
    <row r="348" spans="1:11" ht="13.5" thickBot="1">
      <c r="A348" s="124" t="s">
        <v>1063</v>
      </c>
      <c r="B348" s="248" t="s">
        <v>937</v>
      </c>
      <c r="C348" s="168">
        <f aca="true" t="shared" si="87" ref="C348:J348">C349+C358+C362</f>
        <v>45250000</v>
      </c>
      <c r="D348" s="168">
        <f t="shared" si="87"/>
        <v>169947542</v>
      </c>
      <c r="E348" s="168">
        <f t="shared" si="87"/>
        <v>-14000000</v>
      </c>
      <c r="F348" s="168">
        <f t="shared" si="87"/>
        <v>201197542</v>
      </c>
      <c r="G348" s="168">
        <f t="shared" si="87"/>
        <v>20814998.64</v>
      </c>
      <c r="H348" s="168">
        <f t="shared" si="87"/>
        <v>27476346.080000002</v>
      </c>
      <c r="I348" s="168">
        <f t="shared" si="87"/>
        <v>48291344.72</v>
      </c>
      <c r="J348" s="176">
        <f t="shared" si="87"/>
        <v>152906197.27999997</v>
      </c>
      <c r="K348" s="211"/>
    </row>
    <row r="349" spans="1:10" ht="14.25" thickBot="1" thickTop="1">
      <c r="A349" s="128" t="s">
        <v>1065</v>
      </c>
      <c r="B349" s="138" t="s">
        <v>1064</v>
      </c>
      <c r="C349" s="166">
        <f aca="true" t="shared" si="88" ref="C349:J349">SUM(C350:C356)</f>
        <v>13900000</v>
      </c>
      <c r="D349" s="166">
        <f t="shared" si="88"/>
        <v>45000000</v>
      </c>
      <c r="E349" s="166">
        <f t="shared" si="88"/>
        <v>1500000</v>
      </c>
      <c r="F349" s="166">
        <f t="shared" si="88"/>
        <v>60400000</v>
      </c>
      <c r="G349" s="166">
        <f t="shared" si="88"/>
        <v>3048998.64</v>
      </c>
      <c r="H349" s="166">
        <f t="shared" si="88"/>
        <v>3230632.12</v>
      </c>
      <c r="I349" s="166">
        <f t="shared" si="88"/>
        <v>6279630.76</v>
      </c>
      <c r="J349" s="173">
        <f t="shared" si="88"/>
        <v>54120369.239999995</v>
      </c>
    </row>
    <row r="350" spans="1:10" ht="12.75">
      <c r="A350" s="194" t="s">
        <v>292</v>
      </c>
      <c r="B350" s="335" t="s">
        <v>293</v>
      </c>
      <c r="C350" s="222">
        <v>0</v>
      </c>
      <c r="D350" s="222">
        <v>0</v>
      </c>
      <c r="E350" s="222">
        <v>500000</v>
      </c>
      <c r="F350" s="183">
        <f aca="true" t="shared" si="89" ref="F350:F356">C350+D350+E350</f>
        <v>500000</v>
      </c>
      <c r="G350" s="222">
        <v>255891.6</v>
      </c>
      <c r="H350" s="222">
        <v>0</v>
      </c>
      <c r="I350" s="183">
        <f aca="true" t="shared" si="90" ref="I350:I356">G350+H350</f>
        <v>255891.6</v>
      </c>
      <c r="J350" s="184">
        <f aca="true" t="shared" si="91" ref="J350:J356">F350-I350</f>
        <v>244108.4</v>
      </c>
    </row>
    <row r="351" spans="1:10" ht="12.75">
      <c r="A351" s="135" t="s">
        <v>1566</v>
      </c>
      <c r="B351" s="97" t="s">
        <v>1336</v>
      </c>
      <c r="C351" s="217">
        <v>0</v>
      </c>
      <c r="D351" s="217">
        <v>40000000</v>
      </c>
      <c r="E351" s="217">
        <v>0</v>
      </c>
      <c r="F351" s="76">
        <f t="shared" si="89"/>
        <v>40000000</v>
      </c>
      <c r="G351" s="217">
        <v>0</v>
      </c>
      <c r="H351" s="217">
        <v>0</v>
      </c>
      <c r="I351" s="76">
        <f t="shared" si="90"/>
        <v>0</v>
      </c>
      <c r="J351" s="174">
        <f t="shared" si="91"/>
        <v>40000000</v>
      </c>
    </row>
    <row r="352" spans="1:10" ht="12.75">
      <c r="A352" s="135" t="s">
        <v>415</v>
      </c>
      <c r="B352" s="157" t="s">
        <v>418</v>
      </c>
      <c r="C352" s="217">
        <v>200000</v>
      </c>
      <c r="D352" s="217">
        <v>0</v>
      </c>
      <c r="E352" s="217">
        <v>0</v>
      </c>
      <c r="F352" s="76">
        <f t="shared" si="89"/>
        <v>200000</v>
      </c>
      <c r="G352" s="217">
        <v>0</v>
      </c>
      <c r="H352" s="217">
        <v>0</v>
      </c>
      <c r="I352" s="76">
        <f t="shared" si="90"/>
        <v>0</v>
      </c>
      <c r="J352" s="174">
        <f t="shared" si="91"/>
        <v>200000</v>
      </c>
    </row>
    <row r="353" spans="1:10" ht="12.75">
      <c r="A353" s="135" t="s">
        <v>416</v>
      </c>
      <c r="B353" s="157" t="s">
        <v>419</v>
      </c>
      <c r="C353" s="217">
        <v>400000</v>
      </c>
      <c r="D353" s="217">
        <v>0</v>
      </c>
      <c r="E353" s="217">
        <v>0</v>
      </c>
      <c r="F353" s="76">
        <f t="shared" si="89"/>
        <v>400000</v>
      </c>
      <c r="G353" s="217">
        <v>0</v>
      </c>
      <c r="H353" s="217">
        <v>0</v>
      </c>
      <c r="I353" s="76">
        <f t="shared" si="90"/>
        <v>0</v>
      </c>
      <c r="J353" s="174">
        <f t="shared" si="91"/>
        <v>400000</v>
      </c>
    </row>
    <row r="354" spans="1:10" ht="12.75">
      <c r="A354" s="135" t="s">
        <v>1732</v>
      </c>
      <c r="B354" s="97" t="s">
        <v>1733</v>
      </c>
      <c r="C354" s="217">
        <v>10000000</v>
      </c>
      <c r="D354" s="217">
        <v>0</v>
      </c>
      <c r="E354" s="217">
        <v>-2500000</v>
      </c>
      <c r="F354" s="76">
        <f t="shared" si="89"/>
        <v>7500000</v>
      </c>
      <c r="G354" s="217">
        <v>0</v>
      </c>
      <c r="H354" s="217">
        <v>447782</v>
      </c>
      <c r="I354" s="76">
        <f t="shared" si="90"/>
        <v>447782</v>
      </c>
      <c r="J354" s="174">
        <f t="shared" si="91"/>
        <v>7052218</v>
      </c>
    </row>
    <row r="355" spans="1:10" ht="12.75">
      <c r="A355" s="135" t="s">
        <v>1920</v>
      </c>
      <c r="B355" s="97" t="s">
        <v>1922</v>
      </c>
      <c r="C355" s="217">
        <v>0</v>
      </c>
      <c r="D355" s="217">
        <v>0</v>
      </c>
      <c r="E355" s="217">
        <v>1500000</v>
      </c>
      <c r="F355" s="76">
        <f t="shared" si="89"/>
        <v>1500000</v>
      </c>
      <c r="G355" s="217">
        <v>0</v>
      </c>
      <c r="H355" s="217">
        <v>0</v>
      </c>
      <c r="I355" s="76">
        <f t="shared" si="90"/>
        <v>0</v>
      </c>
      <c r="J355" s="174">
        <f t="shared" si="91"/>
        <v>1500000</v>
      </c>
    </row>
    <row r="356" spans="1:10" ht="12.75">
      <c r="A356" s="135" t="s">
        <v>310</v>
      </c>
      <c r="B356" s="156" t="s">
        <v>311</v>
      </c>
      <c r="C356" s="217">
        <v>3300000</v>
      </c>
      <c r="D356" s="217">
        <v>5000000</v>
      </c>
      <c r="E356" s="217">
        <v>2000000</v>
      </c>
      <c r="F356" s="76">
        <f t="shared" si="89"/>
        <v>10300000</v>
      </c>
      <c r="G356" s="217">
        <v>2793107.04</v>
      </c>
      <c r="H356" s="217">
        <v>2782850.12</v>
      </c>
      <c r="I356" s="76">
        <f t="shared" si="90"/>
        <v>5575957.16</v>
      </c>
      <c r="J356" s="174">
        <f t="shared" si="91"/>
        <v>4724042.84</v>
      </c>
    </row>
    <row r="357" spans="1:10" ht="12.75">
      <c r="A357" s="135"/>
      <c r="B357" s="156"/>
      <c r="C357" s="217"/>
      <c r="D357" s="217"/>
      <c r="E357" s="217"/>
      <c r="F357" s="76"/>
      <c r="G357" s="217"/>
      <c r="H357" s="217"/>
      <c r="I357" s="76"/>
      <c r="J357" s="174"/>
    </row>
    <row r="358" spans="1:10" ht="13.5" thickBot="1">
      <c r="A358" s="128" t="s">
        <v>516</v>
      </c>
      <c r="B358" s="138" t="s">
        <v>517</v>
      </c>
      <c r="C358" s="166">
        <f>C360+C359</f>
        <v>31350000</v>
      </c>
      <c r="D358" s="166">
        <f aca="true" t="shared" si="92" ref="D358:J358">D360+D359</f>
        <v>124947542</v>
      </c>
      <c r="E358" s="166">
        <f t="shared" si="92"/>
        <v>-15500000</v>
      </c>
      <c r="F358" s="166">
        <f t="shared" si="92"/>
        <v>140797542</v>
      </c>
      <c r="G358" s="166">
        <f t="shared" si="92"/>
        <v>17766000</v>
      </c>
      <c r="H358" s="166">
        <f t="shared" si="92"/>
        <v>24245713.96</v>
      </c>
      <c r="I358" s="166">
        <f t="shared" si="92"/>
        <v>42011713.96</v>
      </c>
      <c r="J358" s="173">
        <f t="shared" si="92"/>
        <v>98785828.03999999</v>
      </c>
    </row>
    <row r="359" spans="1:10" ht="12.75">
      <c r="A359" s="135" t="s">
        <v>197</v>
      </c>
      <c r="B359" s="157" t="s">
        <v>304</v>
      </c>
      <c r="C359" s="217">
        <v>20500000</v>
      </c>
      <c r="D359" s="217">
        <v>53947542</v>
      </c>
      <c r="E359" s="217">
        <v>-10500000</v>
      </c>
      <c r="F359" s="76">
        <f>C359+D359+E359</f>
        <v>63947542</v>
      </c>
      <c r="G359" s="217">
        <v>17766000</v>
      </c>
      <c r="H359" s="217">
        <v>16275541.96</v>
      </c>
      <c r="I359" s="644">
        <f>G359+H359</f>
        <v>34041541.96</v>
      </c>
      <c r="J359" s="174">
        <f>F359-I359</f>
        <v>29906000.04</v>
      </c>
    </row>
    <row r="360" spans="1:10" ht="12.75">
      <c r="A360" s="135" t="s">
        <v>518</v>
      </c>
      <c r="B360" s="156" t="s">
        <v>519</v>
      </c>
      <c r="C360" s="217">
        <v>10850000</v>
      </c>
      <c r="D360" s="217">
        <v>71000000</v>
      </c>
      <c r="E360" s="217">
        <v>-5000000</v>
      </c>
      <c r="F360" s="76">
        <f>C360+D360+E360</f>
        <v>76850000</v>
      </c>
      <c r="G360" s="217">
        <v>0</v>
      </c>
      <c r="H360" s="217">
        <v>7970172</v>
      </c>
      <c r="I360" s="76">
        <f>G360+H360</f>
        <v>7970172</v>
      </c>
      <c r="J360" s="174">
        <f>F360-I360</f>
        <v>68879828</v>
      </c>
    </row>
    <row r="361" spans="1:10" ht="12.75">
      <c r="A361" s="135"/>
      <c r="B361" s="156"/>
      <c r="C361" s="217"/>
      <c r="D361" s="217"/>
      <c r="E361" s="217"/>
      <c r="F361" s="76"/>
      <c r="G361" s="217"/>
      <c r="H361" s="217"/>
      <c r="I361" s="76"/>
      <c r="J361" s="174"/>
    </row>
    <row r="362" spans="1:10" ht="13.5" thickBot="1">
      <c r="A362" s="128" t="s">
        <v>647</v>
      </c>
      <c r="B362" s="138" t="s">
        <v>648</v>
      </c>
      <c r="C362" s="166">
        <f>C363</f>
        <v>0</v>
      </c>
      <c r="D362" s="166">
        <f aca="true" t="shared" si="93" ref="D362:J362">D363</f>
        <v>0</v>
      </c>
      <c r="E362" s="166">
        <f t="shared" si="93"/>
        <v>0</v>
      </c>
      <c r="F362" s="166">
        <f t="shared" si="93"/>
        <v>0</v>
      </c>
      <c r="G362" s="166">
        <f t="shared" si="93"/>
        <v>0</v>
      </c>
      <c r="H362" s="166">
        <f t="shared" si="93"/>
        <v>0</v>
      </c>
      <c r="I362" s="166">
        <f t="shared" si="93"/>
        <v>0</v>
      </c>
      <c r="J362" s="173">
        <f t="shared" si="93"/>
        <v>0</v>
      </c>
    </row>
    <row r="363" spans="1:10" ht="13.5" thickBot="1">
      <c r="A363" s="234" t="s">
        <v>649</v>
      </c>
      <c r="B363" s="349" t="s">
        <v>650</v>
      </c>
      <c r="C363" s="235">
        <v>0</v>
      </c>
      <c r="D363" s="235">
        <v>0</v>
      </c>
      <c r="E363" s="235">
        <v>0</v>
      </c>
      <c r="F363" s="202">
        <f>C363+D363+E363</f>
        <v>0</v>
      </c>
      <c r="G363" s="235">
        <v>0</v>
      </c>
      <c r="H363" s="235">
        <v>0</v>
      </c>
      <c r="I363" s="202">
        <f>G363+H363</f>
        <v>0</v>
      </c>
      <c r="J363" s="203">
        <f>F363-I363</f>
        <v>0</v>
      </c>
    </row>
    <row r="364" spans="1:10" ht="12.75">
      <c r="A364" s="194"/>
      <c r="B364" s="296"/>
      <c r="C364" s="222"/>
      <c r="D364" s="222"/>
      <c r="E364" s="222"/>
      <c r="F364" s="183"/>
      <c r="G364" s="222"/>
      <c r="H364" s="222"/>
      <c r="I364" s="183"/>
      <c r="J364" s="184"/>
    </row>
    <row r="365" spans="1:10" ht="13.5" thickBot="1">
      <c r="A365" s="124" t="s">
        <v>294</v>
      </c>
      <c r="B365" s="152" t="s">
        <v>719</v>
      </c>
      <c r="C365" s="168">
        <f aca="true" t="shared" si="94" ref="C365:J365">C366+C381</f>
        <v>18750000</v>
      </c>
      <c r="D365" s="168">
        <f t="shared" si="94"/>
        <v>0</v>
      </c>
      <c r="E365" s="168">
        <f t="shared" si="94"/>
        <v>0</v>
      </c>
      <c r="F365" s="168">
        <f t="shared" si="94"/>
        <v>18750000</v>
      </c>
      <c r="G365" s="168">
        <f t="shared" si="94"/>
        <v>15000000</v>
      </c>
      <c r="H365" s="168">
        <f t="shared" si="94"/>
        <v>3750000</v>
      </c>
      <c r="I365" s="168">
        <f t="shared" si="94"/>
        <v>18750000</v>
      </c>
      <c r="J365" s="176">
        <f t="shared" si="94"/>
        <v>0</v>
      </c>
    </row>
    <row r="366" spans="1:10" ht="14.25" thickBot="1" thickTop="1">
      <c r="A366" s="126" t="s">
        <v>395</v>
      </c>
      <c r="B366" s="164" t="s">
        <v>396</v>
      </c>
      <c r="C366" s="169">
        <f aca="true" t="shared" si="95" ref="C366:J366">C367</f>
        <v>18750000</v>
      </c>
      <c r="D366" s="169">
        <f t="shared" si="95"/>
        <v>0</v>
      </c>
      <c r="E366" s="169">
        <f t="shared" si="95"/>
        <v>0</v>
      </c>
      <c r="F366" s="169">
        <f t="shared" si="95"/>
        <v>18750000</v>
      </c>
      <c r="G366" s="169">
        <f t="shared" si="95"/>
        <v>15000000</v>
      </c>
      <c r="H366" s="169">
        <f t="shared" si="95"/>
        <v>3750000</v>
      </c>
      <c r="I366" s="169">
        <f t="shared" si="95"/>
        <v>18750000</v>
      </c>
      <c r="J366" s="178">
        <f t="shared" si="95"/>
        <v>0</v>
      </c>
    </row>
    <row r="367" spans="1:10" ht="13.5" thickBot="1">
      <c r="A367" s="234" t="s">
        <v>397</v>
      </c>
      <c r="B367" s="349" t="s">
        <v>383</v>
      </c>
      <c r="C367" s="235">
        <v>18750000</v>
      </c>
      <c r="D367" s="235">
        <v>0</v>
      </c>
      <c r="E367" s="235">
        <v>0</v>
      </c>
      <c r="F367" s="202">
        <f>C367+D367+E367</f>
        <v>18750000</v>
      </c>
      <c r="G367" s="235">
        <v>15000000</v>
      </c>
      <c r="H367" s="235">
        <v>3750000</v>
      </c>
      <c r="I367" s="202">
        <f>G367+H367</f>
        <v>18750000</v>
      </c>
      <c r="J367" s="203">
        <f>F367-I367</f>
        <v>0</v>
      </c>
    </row>
    <row r="368" spans="1:10" ht="12.75">
      <c r="A368" s="334"/>
      <c r="B368" s="156"/>
      <c r="C368" s="217"/>
      <c r="D368" s="217"/>
      <c r="E368" s="217"/>
      <c r="F368" s="76"/>
      <c r="G368" s="217"/>
      <c r="H368" s="217"/>
      <c r="I368" s="76"/>
      <c r="J368" s="76"/>
    </row>
    <row r="369" spans="1:10" ht="12.75">
      <c r="A369" s="334"/>
      <c r="B369" s="156"/>
      <c r="C369" s="217"/>
      <c r="D369" s="217"/>
      <c r="E369" s="217"/>
      <c r="F369" s="76"/>
      <c r="G369" s="217"/>
      <c r="H369" s="217"/>
      <c r="I369" s="76"/>
      <c r="J369" s="76"/>
    </row>
    <row r="370" spans="1:10" ht="12.75">
      <c r="A370" s="334"/>
      <c r="B370" s="156"/>
      <c r="C370" s="217"/>
      <c r="D370" s="217"/>
      <c r="E370" s="217"/>
      <c r="F370" s="76"/>
      <c r="G370" s="217"/>
      <c r="H370" s="217"/>
      <c r="I370" s="76"/>
      <c r="J370" s="76"/>
    </row>
    <row r="371" spans="1:10" ht="12.75">
      <c r="A371" s="334"/>
      <c r="B371" s="156"/>
      <c r="C371" s="217"/>
      <c r="D371" s="217"/>
      <c r="E371" s="217"/>
      <c r="F371" s="76"/>
      <c r="G371" s="217"/>
      <c r="H371" s="217"/>
      <c r="I371" s="76"/>
      <c r="J371" s="76"/>
    </row>
    <row r="372" spans="1:10" ht="12.75">
      <c r="A372" s="334"/>
      <c r="B372" s="156"/>
      <c r="C372" s="217"/>
      <c r="D372" s="217"/>
      <c r="E372" s="217"/>
      <c r="F372" s="76"/>
      <c r="G372" s="217"/>
      <c r="H372" s="217"/>
      <c r="I372" s="76"/>
      <c r="J372" s="76"/>
    </row>
    <row r="373" spans="1:10" ht="12.75">
      <c r="A373" s="334"/>
      <c r="B373" s="156"/>
      <c r="C373" s="217"/>
      <c r="D373" s="217"/>
      <c r="E373" s="217"/>
      <c r="F373" s="76"/>
      <c r="G373" s="217"/>
      <c r="H373" s="217"/>
      <c r="I373" s="76"/>
      <c r="J373" s="76"/>
    </row>
    <row r="374" spans="1:10" ht="12.75">
      <c r="A374" s="334"/>
      <c r="B374" s="156"/>
      <c r="C374" s="217"/>
      <c r="D374" s="217"/>
      <c r="E374" s="217"/>
      <c r="F374" s="76"/>
      <c r="G374" s="217"/>
      <c r="H374" s="217"/>
      <c r="I374" s="76"/>
      <c r="J374" s="76"/>
    </row>
    <row r="375" spans="1:10" ht="12.75">
      <c r="A375" s="334"/>
      <c r="B375" s="156"/>
      <c r="C375" s="217"/>
      <c r="D375" s="217"/>
      <c r="E375" s="217"/>
      <c r="F375" s="76"/>
      <c r="G375" s="217"/>
      <c r="H375" s="217"/>
      <c r="I375" s="76"/>
      <c r="J375" s="76"/>
    </row>
    <row r="376" spans="1:10" ht="12.75">
      <c r="A376" s="32" t="s">
        <v>699</v>
      </c>
      <c r="B376" s="32"/>
      <c r="C376" s="32"/>
      <c r="D376" s="32"/>
      <c r="E376" s="32"/>
      <c r="F376" s="32"/>
      <c r="G376" s="2"/>
      <c r="H376" s="2"/>
      <c r="I376" s="2"/>
      <c r="J376" s="77" t="s">
        <v>444</v>
      </c>
    </row>
    <row r="377" spans="1:10" ht="13.5" thickBot="1">
      <c r="A377" s="84" t="str">
        <f>A216</f>
        <v>INFORME TRIMESTRAL DE EGRESOS (4 TRIMESTRE DEL 2015)  PROGRAMA: SERVICIOS COMUNALES</v>
      </c>
      <c r="B377" s="84"/>
      <c r="C377" s="84"/>
      <c r="D377" s="84"/>
      <c r="E377" s="84"/>
      <c r="F377" s="84"/>
      <c r="G377" s="2"/>
      <c r="H377" s="2"/>
      <c r="I377" s="2"/>
      <c r="J377" s="2"/>
    </row>
    <row r="378" spans="1:10" ht="13.5" thickBot="1">
      <c r="A378" s="257"/>
      <c r="B378" s="258"/>
      <c r="C378" s="599" t="s">
        <v>673</v>
      </c>
      <c r="D378" s="600"/>
      <c r="E378" s="600"/>
      <c r="F378" s="601"/>
      <c r="G378" s="599" t="s">
        <v>710</v>
      </c>
      <c r="H378" s="600"/>
      <c r="I378" s="601"/>
      <c r="J378" s="34"/>
    </row>
    <row r="379" spans="1:10" ht="12.75">
      <c r="A379" s="185" t="s">
        <v>684</v>
      </c>
      <c r="B379" s="259" t="s">
        <v>684</v>
      </c>
      <c r="C379" s="256" t="s">
        <v>702</v>
      </c>
      <c r="D379" s="602" t="s">
        <v>705</v>
      </c>
      <c r="E379" s="603"/>
      <c r="F379" s="37" t="s">
        <v>706</v>
      </c>
      <c r="G379" s="37" t="s">
        <v>707</v>
      </c>
      <c r="H379" s="37" t="s">
        <v>708</v>
      </c>
      <c r="I379" s="37" t="s">
        <v>677</v>
      </c>
      <c r="J379" s="38" t="s">
        <v>709</v>
      </c>
    </row>
    <row r="380" spans="1:10" ht="13.5" thickBot="1">
      <c r="A380" s="179" t="s">
        <v>720</v>
      </c>
      <c r="B380" s="260" t="s">
        <v>672</v>
      </c>
      <c r="C380" s="39"/>
      <c r="D380" s="40" t="s">
        <v>703</v>
      </c>
      <c r="E380" s="42" t="s">
        <v>704</v>
      </c>
      <c r="F380" s="41"/>
      <c r="G380" s="41"/>
      <c r="H380" s="41"/>
      <c r="I380" s="41"/>
      <c r="J380" s="43"/>
    </row>
    <row r="381" spans="1:10" ht="13.5" thickBot="1">
      <c r="A381" s="128" t="s">
        <v>1204</v>
      </c>
      <c r="B381" s="151" t="s">
        <v>568</v>
      </c>
      <c r="C381" s="166">
        <f>C382</f>
        <v>0</v>
      </c>
      <c r="D381" s="166">
        <f aca="true" t="shared" si="96" ref="D381:J381">D382</f>
        <v>0</v>
      </c>
      <c r="E381" s="166">
        <f t="shared" si="96"/>
        <v>0</v>
      </c>
      <c r="F381" s="166">
        <f t="shared" si="96"/>
        <v>0</v>
      </c>
      <c r="G381" s="166">
        <f t="shared" si="96"/>
        <v>0</v>
      </c>
      <c r="H381" s="166">
        <f t="shared" si="96"/>
        <v>0</v>
      </c>
      <c r="I381" s="166">
        <f t="shared" si="96"/>
        <v>0</v>
      </c>
      <c r="J381" s="173">
        <f t="shared" si="96"/>
        <v>0</v>
      </c>
    </row>
    <row r="382" spans="1:10" ht="12.75">
      <c r="A382" s="135" t="s">
        <v>1205</v>
      </c>
      <c r="B382" s="156" t="s">
        <v>570</v>
      </c>
      <c r="C382" s="217">
        <v>0</v>
      </c>
      <c r="D382" s="217">
        <v>0</v>
      </c>
      <c r="E382" s="217">
        <v>0</v>
      </c>
      <c r="F382" s="183">
        <f>C382+D382+E382</f>
        <v>0</v>
      </c>
      <c r="G382" s="217">
        <v>0</v>
      </c>
      <c r="H382" s="217">
        <v>0</v>
      </c>
      <c r="I382" s="183">
        <f>G382+H382</f>
        <v>0</v>
      </c>
      <c r="J382" s="184">
        <f>F382-I382</f>
        <v>0</v>
      </c>
    </row>
    <row r="383" spans="1:10" ht="12.75">
      <c r="A383" s="135"/>
      <c r="B383" s="156"/>
      <c r="C383" s="217"/>
      <c r="D383" s="217"/>
      <c r="E383" s="217"/>
      <c r="F383" s="76"/>
      <c r="G383" s="217"/>
      <c r="H383" s="217"/>
      <c r="I383" s="76"/>
      <c r="J383" s="174"/>
    </row>
    <row r="384" spans="1:10" ht="13.5" thickBot="1">
      <c r="A384" s="124" t="s">
        <v>651</v>
      </c>
      <c r="B384" s="152" t="s">
        <v>971</v>
      </c>
      <c r="C384" s="312">
        <f>C385</f>
        <v>6500000</v>
      </c>
      <c r="D384" s="312">
        <f aca="true" t="shared" si="97" ref="D384:J384">D385</f>
        <v>0</v>
      </c>
      <c r="E384" s="312">
        <f t="shared" si="97"/>
        <v>0</v>
      </c>
      <c r="F384" s="312">
        <f t="shared" si="97"/>
        <v>6500000</v>
      </c>
      <c r="G384" s="312">
        <f t="shared" si="97"/>
        <v>0</v>
      </c>
      <c r="H384" s="312">
        <f t="shared" si="97"/>
        <v>5142280.75</v>
      </c>
      <c r="I384" s="312">
        <f t="shared" si="97"/>
        <v>5142280.75</v>
      </c>
      <c r="J384" s="314">
        <f t="shared" si="97"/>
        <v>1357719.25</v>
      </c>
    </row>
    <row r="385" spans="1:10" ht="14.25" thickBot="1" thickTop="1">
      <c r="A385" s="126" t="s">
        <v>652</v>
      </c>
      <c r="B385" s="164" t="s">
        <v>653</v>
      </c>
      <c r="C385" s="313">
        <f>C386</f>
        <v>6500000</v>
      </c>
      <c r="D385" s="313">
        <f aca="true" t="shared" si="98" ref="D385:J385">D386</f>
        <v>0</v>
      </c>
      <c r="E385" s="313">
        <f t="shared" si="98"/>
        <v>0</v>
      </c>
      <c r="F385" s="313">
        <f t="shared" si="98"/>
        <v>6500000</v>
      </c>
      <c r="G385" s="313">
        <f t="shared" si="98"/>
        <v>0</v>
      </c>
      <c r="H385" s="313">
        <f t="shared" si="98"/>
        <v>5142280.75</v>
      </c>
      <c r="I385" s="313">
        <f t="shared" si="98"/>
        <v>5142280.75</v>
      </c>
      <c r="J385" s="315">
        <f t="shared" si="98"/>
        <v>1357719.25</v>
      </c>
    </row>
    <row r="386" spans="1:10" ht="13.5" thickBot="1">
      <c r="A386" s="189" t="s">
        <v>1245</v>
      </c>
      <c r="B386" s="307" t="s">
        <v>1246</v>
      </c>
      <c r="C386" s="308">
        <v>6500000</v>
      </c>
      <c r="D386" s="308">
        <v>0</v>
      </c>
      <c r="E386" s="308">
        <v>0</v>
      </c>
      <c r="F386" s="308">
        <f>C386+D386+E386</f>
        <v>6500000</v>
      </c>
      <c r="G386" s="308">
        <v>0</v>
      </c>
      <c r="H386" s="308">
        <v>5142280.75</v>
      </c>
      <c r="I386" s="308">
        <f>G386+H386</f>
        <v>5142280.75</v>
      </c>
      <c r="J386" s="309">
        <f>F386-I386</f>
        <v>1357719.25</v>
      </c>
    </row>
    <row r="387" spans="1:10" ht="12.75">
      <c r="A387" s="135"/>
      <c r="B387" s="156"/>
      <c r="C387" s="292"/>
      <c r="D387" s="292"/>
      <c r="E387" s="292"/>
      <c r="F387" s="292"/>
      <c r="G387" s="292"/>
      <c r="H387" s="292"/>
      <c r="I387" s="292"/>
      <c r="J387" s="293"/>
    </row>
    <row r="388" spans="1:10" ht="13.5" thickBot="1">
      <c r="A388" s="124" t="s">
        <v>1351</v>
      </c>
      <c r="B388" s="152" t="s">
        <v>1078</v>
      </c>
      <c r="C388" s="312">
        <f>C389</f>
        <v>0</v>
      </c>
      <c r="D388" s="312">
        <f aca="true" t="shared" si="99" ref="D388:J389">D389</f>
        <v>0</v>
      </c>
      <c r="E388" s="312">
        <f t="shared" si="99"/>
        <v>0</v>
      </c>
      <c r="F388" s="312">
        <f t="shared" si="99"/>
        <v>0</v>
      </c>
      <c r="G388" s="312">
        <f t="shared" si="99"/>
        <v>0</v>
      </c>
      <c r="H388" s="312">
        <f t="shared" si="99"/>
        <v>0</v>
      </c>
      <c r="I388" s="312">
        <f t="shared" si="99"/>
        <v>0</v>
      </c>
      <c r="J388" s="314">
        <f t="shared" si="99"/>
        <v>0</v>
      </c>
    </row>
    <row r="389" spans="1:10" ht="14.25" thickBot="1" thickTop="1">
      <c r="A389" s="126" t="s">
        <v>1352</v>
      </c>
      <c r="B389" s="164" t="s">
        <v>1353</v>
      </c>
      <c r="C389" s="313">
        <f>C390</f>
        <v>0</v>
      </c>
      <c r="D389" s="313">
        <f t="shared" si="99"/>
        <v>0</v>
      </c>
      <c r="E389" s="313">
        <f t="shared" si="99"/>
        <v>0</v>
      </c>
      <c r="F389" s="313">
        <f t="shared" si="99"/>
        <v>0</v>
      </c>
      <c r="G389" s="313">
        <f t="shared" si="99"/>
        <v>0</v>
      </c>
      <c r="H389" s="313">
        <f t="shared" si="99"/>
        <v>0</v>
      </c>
      <c r="I389" s="313">
        <f t="shared" si="99"/>
        <v>0</v>
      </c>
      <c r="J389" s="315">
        <f t="shared" si="99"/>
        <v>0</v>
      </c>
    </row>
    <row r="390" spans="1:10" ht="13.5" thickBot="1">
      <c r="A390" s="234" t="s">
        <v>1354</v>
      </c>
      <c r="B390" s="349" t="s">
        <v>1355</v>
      </c>
      <c r="C390" s="437">
        <v>0</v>
      </c>
      <c r="D390" s="437">
        <v>0</v>
      </c>
      <c r="E390" s="437">
        <v>0</v>
      </c>
      <c r="F390" s="202">
        <f>C390+D390+E390</f>
        <v>0</v>
      </c>
      <c r="G390" s="437">
        <v>0</v>
      </c>
      <c r="H390" s="437">
        <v>0</v>
      </c>
      <c r="I390" s="202">
        <f>G390+H390</f>
        <v>0</v>
      </c>
      <c r="J390" s="203">
        <f>F390-I390</f>
        <v>0</v>
      </c>
    </row>
    <row r="391" spans="1:10" ht="12.75">
      <c r="A391" s="334"/>
      <c r="B391" s="156"/>
      <c r="C391" s="292"/>
      <c r="D391" s="292"/>
      <c r="E391" s="292"/>
      <c r="F391" s="292"/>
      <c r="G391" s="292"/>
      <c r="H391" s="292"/>
      <c r="I391" s="292"/>
      <c r="J391" s="292"/>
    </row>
    <row r="392" spans="1:10" ht="12.75">
      <c r="A392" s="32" t="s">
        <v>699</v>
      </c>
      <c r="B392" s="32"/>
      <c r="C392" s="32"/>
      <c r="D392" s="32"/>
      <c r="E392" s="32"/>
      <c r="F392" s="32"/>
      <c r="G392" s="2"/>
      <c r="H392" s="2"/>
      <c r="I392" s="2"/>
      <c r="J392" s="77" t="s">
        <v>684</v>
      </c>
    </row>
    <row r="393" spans="1:10" ht="13.5" thickBot="1">
      <c r="A393" s="84" t="str">
        <f>A216</f>
        <v>INFORME TRIMESTRAL DE EGRESOS (4 TRIMESTRE DEL 2015)  PROGRAMA: SERVICIOS COMUNALES</v>
      </c>
      <c r="B393" s="84"/>
      <c r="C393" s="84"/>
      <c r="D393" s="84"/>
      <c r="E393" s="84"/>
      <c r="F393" s="84"/>
      <c r="G393" s="2"/>
      <c r="H393" s="2"/>
      <c r="I393" s="2"/>
      <c r="J393" s="2"/>
    </row>
    <row r="394" spans="1:10" ht="13.5" thickBot="1">
      <c r="A394" s="257"/>
      <c r="B394" s="258"/>
      <c r="C394" s="599" t="s">
        <v>673</v>
      </c>
      <c r="D394" s="600"/>
      <c r="E394" s="600"/>
      <c r="F394" s="601"/>
      <c r="G394" s="599" t="s">
        <v>710</v>
      </c>
      <c r="H394" s="600"/>
      <c r="I394" s="601"/>
      <c r="J394" s="34"/>
    </row>
    <row r="395" spans="1:10" ht="12.75">
      <c r="A395" s="185" t="s">
        <v>684</v>
      </c>
      <c r="B395" s="259" t="s">
        <v>684</v>
      </c>
      <c r="C395" s="256" t="s">
        <v>702</v>
      </c>
      <c r="D395" s="602" t="s">
        <v>705</v>
      </c>
      <c r="E395" s="603"/>
      <c r="F395" s="37" t="s">
        <v>706</v>
      </c>
      <c r="G395" s="37" t="s">
        <v>707</v>
      </c>
      <c r="H395" s="37" t="s">
        <v>708</v>
      </c>
      <c r="I395" s="37" t="s">
        <v>677</v>
      </c>
      <c r="J395" s="38" t="s">
        <v>709</v>
      </c>
    </row>
    <row r="396" spans="1:10" ht="13.5" thickBot="1">
      <c r="A396" s="179" t="s">
        <v>720</v>
      </c>
      <c r="B396" s="260" t="s">
        <v>672</v>
      </c>
      <c r="C396" s="39"/>
      <c r="D396" s="40" t="s">
        <v>703</v>
      </c>
      <c r="E396" s="42" t="s">
        <v>704</v>
      </c>
      <c r="F396" s="41"/>
      <c r="G396" s="41"/>
      <c r="H396" s="41"/>
      <c r="I396" s="41"/>
      <c r="J396" s="43"/>
    </row>
    <row r="397" spans="1:10" ht="13.5" thickBot="1">
      <c r="A397" s="118" t="s">
        <v>693</v>
      </c>
      <c r="B397" s="89" t="s">
        <v>721</v>
      </c>
      <c r="C397" s="204">
        <f>SUM(C398:C411)</f>
        <v>659755190.12</v>
      </c>
      <c r="D397" s="204">
        <f aca="true" t="shared" si="100" ref="D397:J397">SUM(D398:D411)</f>
        <v>243146127.59</v>
      </c>
      <c r="E397" s="204">
        <f t="shared" si="100"/>
        <v>23764395.83</v>
      </c>
      <c r="F397" s="650">
        <f t="shared" si="100"/>
        <v>926665713.54</v>
      </c>
      <c r="G397" s="204">
        <f t="shared" si="100"/>
        <v>394103341.28000003</v>
      </c>
      <c r="H397" s="204">
        <f t="shared" si="100"/>
        <v>219385486.17999998</v>
      </c>
      <c r="I397" s="650">
        <f t="shared" si="100"/>
        <v>613488827.46</v>
      </c>
      <c r="J397" s="205">
        <f t="shared" si="100"/>
        <v>313176886.08</v>
      </c>
    </row>
    <row r="398" spans="1:10" ht="13.5" thickBot="1">
      <c r="A398" s="344" t="s">
        <v>975</v>
      </c>
      <c r="B398" s="392" t="s">
        <v>1247</v>
      </c>
      <c r="C398" s="317">
        <v>600000</v>
      </c>
      <c r="D398" s="317">
        <v>448599.23</v>
      </c>
      <c r="E398" s="317">
        <v>0</v>
      </c>
      <c r="F398" s="220">
        <f aca="true" t="shared" si="101" ref="F398:F411">C398+D398+E398</f>
        <v>1048599.23</v>
      </c>
      <c r="G398" s="317">
        <v>26600</v>
      </c>
      <c r="H398" s="317">
        <v>450502.98</v>
      </c>
      <c r="I398" s="434">
        <f aca="true" t="shared" si="102" ref="I398:I411">G398+H398</f>
        <v>477102.98</v>
      </c>
      <c r="J398" s="221">
        <f aca="true" t="shared" si="103" ref="J398:J411">F398-I398</f>
        <v>571496.25</v>
      </c>
    </row>
    <row r="399" spans="1:10" ht="14.25" thickBot="1" thickTop="1">
      <c r="A399" s="18" t="s">
        <v>977</v>
      </c>
      <c r="B399" s="17" t="s">
        <v>723</v>
      </c>
      <c r="C399" s="223">
        <v>205436018.59</v>
      </c>
      <c r="D399" s="223">
        <v>65334616.2</v>
      </c>
      <c r="E399" s="223">
        <v>0</v>
      </c>
      <c r="F399" s="223">
        <f t="shared" si="101"/>
        <v>270770634.79</v>
      </c>
      <c r="G399" s="223">
        <v>125838879.36</v>
      </c>
      <c r="H399" s="223">
        <v>44101225.45</v>
      </c>
      <c r="I399" s="435">
        <f t="shared" si="102"/>
        <v>169940104.81</v>
      </c>
      <c r="J399" s="224">
        <f t="shared" si="103"/>
        <v>100830529.98000002</v>
      </c>
    </row>
    <row r="400" spans="1:10" ht="14.25" thickBot="1" thickTop="1">
      <c r="A400" s="18" t="s">
        <v>979</v>
      </c>
      <c r="B400" s="159" t="s">
        <v>1067</v>
      </c>
      <c r="C400" s="223">
        <v>135157992.91</v>
      </c>
      <c r="D400" s="223">
        <v>2307534.36</v>
      </c>
      <c r="E400" s="223">
        <v>17367895.83</v>
      </c>
      <c r="F400" s="223">
        <f t="shared" si="101"/>
        <v>154833423.10000002</v>
      </c>
      <c r="G400" s="223">
        <v>67078740.3</v>
      </c>
      <c r="H400" s="223">
        <v>70191427.26</v>
      </c>
      <c r="I400" s="435">
        <f t="shared" si="102"/>
        <v>137270167.56</v>
      </c>
      <c r="J400" s="224">
        <f t="shared" si="103"/>
        <v>17563255.54000002</v>
      </c>
    </row>
    <row r="401" spans="1:10" ht="14.25" thickBot="1" thickTop="1">
      <c r="A401" s="18" t="s">
        <v>980</v>
      </c>
      <c r="B401" s="17" t="s">
        <v>1068</v>
      </c>
      <c r="C401" s="223">
        <v>17017631.23</v>
      </c>
      <c r="D401" s="223">
        <v>0</v>
      </c>
      <c r="E401" s="223">
        <v>0</v>
      </c>
      <c r="F401" s="223">
        <f t="shared" si="101"/>
        <v>17017631.23</v>
      </c>
      <c r="G401" s="223">
        <v>11494610.05</v>
      </c>
      <c r="H401" s="223">
        <v>5346137.21</v>
      </c>
      <c r="I401" s="435">
        <f t="shared" si="102"/>
        <v>16840747.26</v>
      </c>
      <c r="J401" s="224">
        <f t="shared" si="103"/>
        <v>176883.9699999988</v>
      </c>
    </row>
    <row r="402" spans="1:10" ht="14.25" thickBot="1" thickTop="1">
      <c r="A402" s="18" t="s">
        <v>1069</v>
      </c>
      <c r="B402" s="17" t="s">
        <v>735</v>
      </c>
      <c r="C402" s="223">
        <v>0</v>
      </c>
      <c r="D402" s="223">
        <v>71000000</v>
      </c>
      <c r="E402" s="223">
        <v>1500000</v>
      </c>
      <c r="F402" s="223">
        <f t="shared" si="101"/>
        <v>72500000</v>
      </c>
      <c r="G402" s="223">
        <v>0</v>
      </c>
      <c r="H402" s="223">
        <v>7970172</v>
      </c>
      <c r="I402" s="435">
        <f t="shared" si="102"/>
        <v>7970172</v>
      </c>
      <c r="J402" s="224">
        <f t="shared" si="103"/>
        <v>64529828</v>
      </c>
    </row>
    <row r="403" spans="1:10" ht="14.25" thickBot="1" thickTop="1">
      <c r="A403" s="18" t="s">
        <v>1070</v>
      </c>
      <c r="B403" s="17" t="s">
        <v>724</v>
      </c>
      <c r="C403" s="223">
        <v>205788141.67</v>
      </c>
      <c r="D403" s="223">
        <v>67867542</v>
      </c>
      <c r="E403" s="223">
        <v>-85000</v>
      </c>
      <c r="F403" s="223">
        <f t="shared" si="101"/>
        <v>273570683.66999996</v>
      </c>
      <c r="G403" s="223">
        <v>135845661.74</v>
      </c>
      <c r="H403" s="646">
        <v>70334007.18</v>
      </c>
      <c r="I403" s="646">
        <f t="shared" si="102"/>
        <v>206179668.92000002</v>
      </c>
      <c r="J403" s="224">
        <f t="shared" si="103"/>
        <v>67391014.74999994</v>
      </c>
    </row>
    <row r="404" spans="1:10" ht="14.25" thickBot="1" thickTop="1">
      <c r="A404" s="18" t="s">
        <v>1071</v>
      </c>
      <c r="B404" s="17" t="s">
        <v>725</v>
      </c>
      <c r="C404" s="223">
        <v>0</v>
      </c>
      <c r="D404" s="223">
        <v>3533217.16</v>
      </c>
      <c r="E404" s="223">
        <v>20400000</v>
      </c>
      <c r="F404" s="223">
        <f t="shared" si="101"/>
        <v>23933217.16</v>
      </c>
      <c r="G404" s="223">
        <v>10653235.98</v>
      </c>
      <c r="H404" s="223">
        <v>1320064</v>
      </c>
      <c r="I404" s="435">
        <f t="shared" si="102"/>
        <v>11973299.98</v>
      </c>
      <c r="J404" s="224">
        <f t="shared" si="103"/>
        <v>11959917.18</v>
      </c>
    </row>
    <row r="405" spans="1:10" ht="14.25" thickBot="1" thickTop="1">
      <c r="A405" s="18" t="s">
        <v>296</v>
      </c>
      <c r="B405" s="17" t="s">
        <v>297</v>
      </c>
      <c r="C405" s="223">
        <v>83981405.72</v>
      </c>
      <c r="D405" s="223">
        <v>12564077.36</v>
      </c>
      <c r="E405" s="223">
        <v>-20315000</v>
      </c>
      <c r="F405" s="223">
        <f t="shared" si="101"/>
        <v>76230483.08</v>
      </c>
      <c r="G405" s="223">
        <v>33267128.64</v>
      </c>
      <c r="H405" s="223">
        <v>16355667.73</v>
      </c>
      <c r="I405" s="223">
        <f t="shared" si="102"/>
        <v>49622796.370000005</v>
      </c>
      <c r="J405" s="224">
        <f t="shared" si="103"/>
        <v>26607686.709999993</v>
      </c>
    </row>
    <row r="406" spans="1:10" ht="14.25" thickBot="1" thickTop="1">
      <c r="A406" s="393" t="s">
        <v>1248</v>
      </c>
      <c r="B406" s="394" t="s">
        <v>1249</v>
      </c>
      <c r="C406" s="223">
        <v>9000000</v>
      </c>
      <c r="D406" s="223">
        <v>6251601.92</v>
      </c>
      <c r="E406" s="223">
        <v>0</v>
      </c>
      <c r="F406" s="223">
        <f t="shared" si="101"/>
        <v>15251601.92</v>
      </c>
      <c r="G406" s="223">
        <v>8143193.76</v>
      </c>
      <c r="H406" s="223">
        <v>100000</v>
      </c>
      <c r="I406" s="435">
        <f t="shared" si="102"/>
        <v>8243193.76</v>
      </c>
      <c r="J406" s="224">
        <f t="shared" si="103"/>
        <v>7008408.16</v>
      </c>
    </row>
    <row r="407" spans="1:10" ht="14.25" thickBot="1" thickTop="1">
      <c r="A407" s="18" t="s">
        <v>1072</v>
      </c>
      <c r="B407" s="17" t="s">
        <v>654</v>
      </c>
      <c r="C407" s="223">
        <v>0</v>
      </c>
      <c r="D407" s="223">
        <v>0</v>
      </c>
      <c r="E407" s="223">
        <v>300000</v>
      </c>
      <c r="F407" s="223">
        <f t="shared" si="101"/>
        <v>300000</v>
      </c>
      <c r="G407" s="223">
        <v>0</v>
      </c>
      <c r="H407" s="223">
        <v>69421.77</v>
      </c>
      <c r="I407" s="223">
        <f t="shared" si="102"/>
        <v>69421.77</v>
      </c>
      <c r="J407" s="224">
        <f t="shared" si="103"/>
        <v>230578.22999999998</v>
      </c>
    </row>
    <row r="408" spans="1:10" ht="14.25" thickBot="1" thickTop="1">
      <c r="A408" s="87" t="s">
        <v>298</v>
      </c>
      <c r="B408" s="247" t="s">
        <v>299</v>
      </c>
      <c r="C408" s="215">
        <v>534000</v>
      </c>
      <c r="D408" s="215">
        <v>0</v>
      </c>
      <c r="E408" s="215">
        <v>4796500</v>
      </c>
      <c r="F408" s="223">
        <f t="shared" si="101"/>
        <v>5330500</v>
      </c>
      <c r="G408" s="215">
        <v>818151.37</v>
      </c>
      <c r="H408" s="215">
        <v>2687085.6</v>
      </c>
      <c r="I408" s="436">
        <f t="shared" si="102"/>
        <v>3505236.97</v>
      </c>
      <c r="J408" s="216">
        <f t="shared" si="103"/>
        <v>1825263.0299999998</v>
      </c>
    </row>
    <row r="409" spans="1:10" ht="14.25" thickBot="1" thickTop="1">
      <c r="A409" s="87" t="s">
        <v>1208</v>
      </c>
      <c r="B409" s="247" t="s">
        <v>1209</v>
      </c>
      <c r="C409" s="215">
        <v>0</v>
      </c>
      <c r="D409" s="215">
        <v>0</v>
      </c>
      <c r="E409" s="215">
        <v>0</v>
      </c>
      <c r="F409" s="223">
        <f t="shared" si="101"/>
        <v>0</v>
      </c>
      <c r="G409" s="215">
        <v>0</v>
      </c>
      <c r="H409" s="215">
        <v>0</v>
      </c>
      <c r="I409" s="215">
        <f t="shared" si="102"/>
        <v>0</v>
      </c>
      <c r="J409" s="216">
        <f t="shared" si="103"/>
        <v>0</v>
      </c>
    </row>
    <row r="410" spans="1:10" ht="14.25" thickBot="1" thickTop="1">
      <c r="A410" s="18" t="s">
        <v>1073</v>
      </c>
      <c r="B410" s="17" t="s">
        <v>762</v>
      </c>
      <c r="C410" s="223">
        <v>1240000</v>
      </c>
      <c r="D410" s="223">
        <v>1838939.36</v>
      </c>
      <c r="E410" s="223">
        <v>0</v>
      </c>
      <c r="F410" s="223">
        <f t="shared" si="101"/>
        <v>3078939.3600000003</v>
      </c>
      <c r="G410" s="223">
        <v>937140.08</v>
      </c>
      <c r="H410" s="223">
        <v>459775</v>
      </c>
      <c r="I410" s="223">
        <f t="shared" si="102"/>
        <v>1396915.08</v>
      </c>
      <c r="J410" s="224">
        <f t="shared" si="103"/>
        <v>1682024.2800000003</v>
      </c>
    </row>
    <row r="411" spans="1:10" ht="14.25" thickBot="1" thickTop="1">
      <c r="A411" s="7" t="s">
        <v>398</v>
      </c>
      <c r="B411" s="19" t="s">
        <v>399</v>
      </c>
      <c r="C411" s="294">
        <v>1000000</v>
      </c>
      <c r="D411" s="294">
        <v>12000000</v>
      </c>
      <c r="E411" s="294">
        <v>-200000</v>
      </c>
      <c r="F411" s="294">
        <f t="shared" si="101"/>
        <v>12800000</v>
      </c>
      <c r="G411" s="294">
        <v>0</v>
      </c>
      <c r="H411" s="294">
        <v>0</v>
      </c>
      <c r="I411" s="294">
        <f t="shared" si="102"/>
        <v>0</v>
      </c>
      <c r="J411" s="295">
        <f t="shared" si="103"/>
        <v>12800000</v>
      </c>
    </row>
    <row r="412" spans="1:10" ht="12.75">
      <c r="A412" s="52"/>
      <c r="B412" s="51"/>
      <c r="C412" s="382"/>
      <c r="D412" s="382"/>
      <c r="E412" s="382"/>
      <c r="F412" s="382"/>
      <c r="G412" s="382"/>
      <c r="H412" s="382"/>
      <c r="I412" s="382"/>
      <c r="J412" s="382"/>
    </row>
    <row r="413" spans="1:10" ht="12.75">
      <c r="A413" s="52"/>
      <c r="B413" s="51"/>
      <c r="C413" s="382"/>
      <c r="D413" s="382"/>
      <c r="E413" s="382"/>
      <c r="F413" s="382"/>
      <c r="G413" s="382"/>
      <c r="H413" s="382"/>
      <c r="I413" s="382"/>
      <c r="J413" s="382"/>
    </row>
    <row r="414" spans="1:10" ht="12.75">
      <c r="A414" s="52"/>
      <c r="B414" s="51"/>
      <c r="C414" s="382"/>
      <c r="D414" s="382"/>
      <c r="E414" s="382"/>
      <c r="F414" s="382"/>
      <c r="G414" s="382"/>
      <c r="H414" s="382"/>
      <c r="I414" s="382"/>
      <c r="J414" s="382"/>
    </row>
    <row r="415" spans="1:10" ht="13.5" customHeight="1">
      <c r="A415" s="52"/>
      <c r="B415" s="51"/>
      <c r="C415" s="382"/>
      <c r="D415" s="382"/>
      <c r="E415" s="382"/>
      <c r="F415" s="382"/>
      <c r="G415" s="382"/>
      <c r="H415" s="382"/>
      <c r="I415" s="382"/>
      <c r="J415" s="382"/>
    </row>
    <row r="416" spans="1:10" ht="13.5" customHeight="1">
      <c r="A416" s="52"/>
      <c r="B416" s="51"/>
      <c r="C416" s="382"/>
      <c r="D416" s="382"/>
      <c r="E416" s="382"/>
      <c r="F416" s="382"/>
      <c r="G416" s="382"/>
      <c r="H416" s="382"/>
      <c r="I416" s="382"/>
      <c r="J416" s="382"/>
    </row>
    <row r="417" spans="1:10" ht="13.5" customHeight="1">
      <c r="A417" s="52"/>
      <c r="B417" s="51"/>
      <c r="C417" s="382"/>
      <c r="D417" s="382"/>
      <c r="E417" s="382"/>
      <c r="F417" s="382"/>
      <c r="G417" s="382"/>
      <c r="H417" s="382"/>
      <c r="I417" s="382"/>
      <c r="J417" s="382"/>
    </row>
    <row r="418" spans="1:10" ht="13.5" customHeight="1">
      <c r="A418" s="52"/>
      <c r="B418" s="51"/>
      <c r="C418" s="382"/>
      <c r="D418" s="382"/>
      <c r="E418" s="382"/>
      <c r="F418" s="382"/>
      <c r="G418" s="382"/>
      <c r="H418" s="382"/>
      <c r="I418" s="382"/>
      <c r="J418" s="382"/>
    </row>
    <row r="419" spans="1:10" ht="13.5" customHeight="1">
      <c r="A419" s="52"/>
      <c r="B419" s="51"/>
      <c r="C419" s="382"/>
      <c r="D419" s="382"/>
      <c r="E419" s="382"/>
      <c r="F419" s="382"/>
      <c r="G419" s="382"/>
      <c r="H419" s="382"/>
      <c r="I419" s="382"/>
      <c r="J419" s="382"/>
    </row>
    <row r="420" spans="1:10" ht="13.5" customHeight="1">
      <c r="A420" s="52"/>
      <c r="B420" s="51"/>
      <c r="C420" s="382"/>
      <c r="D420" s="382"/>
      <c r="E420" s="382"/>
      <c r="F420" s="382"/>
      <c r="G420" s="382"/>
      <c r="H420" s="382"/>
      <c r="I420" s="382"/>
      <c r="J420" s="382"/>
    </row>
    <row r="421" spans="1:10" ht="13.5" customHeight="1">
      <c r="A421" s="52"/>
      <c r="B421" s="51"/>
      <c r="C421" s="382"/>
      <c r="D421" s="382"/>
      <c r="E421" s="382"/>
      <c r="F421" s="382"/>
      <c r="G421" s="382"/>
      <c r="H421" s="382"/>
      <c r="I421" s="382"/>
      <c r="J421" s="382"/>
    </row>
    <row r="422" spans="1:10" ht="12.75">
      <c r="A422" s="52"/>
      <c r="B422" s="51"/>
      <c r="C422" s="382"/>
      <c r="D422" s="382"/>
      <c r="E422" s="382"/>
      <c r="F422" s="382"/>
      <c r="G422" s="382"/>
      <c r="H422" s="382"/>
      <c r="I422" s="382"/>
      <c r="J422" s="382"/>
    </row>
    <row r="423" spans="1:10" ht="12.75">
      <c r="A423" s="52"/>
      <c r="B423" s="51"/>
      <c r="C423" s="382"/>
      <c r="D423" s="382"/>
      <c r="E423" s="382"/>
      <c r="F423" s="382"/>
      <c r="G423" s="382"/>
      <c r="H423" s="382"/>
      <c r="I423" s="382"/>
      <c r="J423" s="382"/>
    </row>
    <row r="424" spans="1:10" ht="12.75">
      <c r="A424" s="52"/>
      <c r="B424" s="51"/>
      <c r="C424" s="382"/>
      <c r="D424" s="382"/>
      <c r="E424" s="382"/>
      <c r="F424" s="382"/>
      <c r="G424" s="382"/>
      <c r="H424" s="382"/>
      <c r="I424" s="382"/>
      <c r="J424" s="382"/>
    </row>
    <row r="425" spans="1:10" ht="12.75">
      <c r="A425" s="32" t="s">
        <v>699</v>
      </c>
      <c r="B425" s="32"/>
      <c r="C425" s="32"/>
      <c r="D425" s="32"/>
      <c r="E425" s="32"/>
      <c r="F425" s="32"/>
      <c r="G425" s="32"/>
      <c r="H425" s="32"/>
      <c r="I425" s="32"/>
      <c r="J425" s="77" t="s">
        <v>469</v>
      </c>
    </row>
    <row r="426" spans="1:10" ht="13.5" thickBot="1">
      <c r="A426" s="84" t="s">
        <v>1909</v>
      </c>
      <c r="B426" s="84"/>
      <c r="C426" s="84"/>
      <c r="D426" s="84"/>
      <c r="E426" s="84"/>
      <c r="F426" s="32"/>
      <c r="G426" s="32"/>
      <c r="H426" s="32"/>
      <c r="I426" s="32"/>
      <c r="J426" s="32"/>
    </row>
    <row r="427" spans="1:10" ht="13.5" thickBot="1">
      <c r="A427" s="357"/>
      <c r="B427" s="333"/>
      <c r="C427" s="594" t="s">
        <v>673</v>
      </c>
      <c r="D427" s="595"/>
      <c r="E427" s="595"/>
      <c r="F427" s="596"/>
      <c r="G427" s="594" t="s">
        <v>710</v>
      </c>
      <c r="H427" s="595"/>
      <c r="I427" s="596"/>
      <c r="J427" s="358"/>
    </row>
    <row r="428" spans="1:10" ht="12.75">
      <c r="A428" s="359" t="s">
        <v>684</v>
      </c>
      <c r="B428" s="360" t="s">
        <v>684</v>
      </c>
      <c r="C428" s="361" t="s">
        <v>702</v>
      </c>
      <c r="D428" s="607" t="s">
        <v>705</v>
      </c>
      <c r="E428" s="608"/>
      <c r="F428" s="362" t="s">
        <v>706</v>
      </c>
      <c r="G428" s="362" t="s">
        <v>707</v>
      </c>
      <c r="H428" s="362" t="s">
        <v>708</v>
      </c>
      <c r="I428" s="362" t="s">
        <v>677</v>
      </c>
      <c r="J428" s="363" t="s">
        <v>709</v>
      </c>
    </row>
    <row r="429" spans="1:10" ht="13.5" thickBot="1">
      <c r="A429" s="364" t="s">
        <v>726</v>
      </c>
      <c r="B429" s="365" t="s">
        <v>672</v>
      </c>
      <c r="C429" s="364"/>
      <c r="D429" s="366" t="s">
        <v>703</v>
      </c>
      <c r="E429" s="367" t="s">
        <v>704</v>
      </c>
      <c r="F429" s="368"/>
      <c r="G429" s="368"/>
      <c r="H429" s="368"/>
      <c r="I429" s="368"/>
      <c r="J429" s="369"/>
    </row>
    <row r="430" spans="1:10" ht="13.5" thickBot="1">
      <c r="A430" s="118" t="s">
        <v>727</v>
      </c>
      <c r="B430" s="53" t="s">
        <v>728</v>
      </c>
      <c r="C430" s="204">
        <f aca="true" t="shared" si="104" ref="C430:J430">C431+C452+C472+C502+C489+C509+C516</f>
        <v>331498743.79999995</v>
      </c>
      <c r="D430" s="204">
        <f t="shared" si="104"/>
        <v>353015653.81000006</v>
      </c>
      <c r="E430" s="204">
        <f t="shared" si="104"/>
        <v>-23964395.83</v>
      </c>
      <c r="F430" s="204">
        <f t="shared" si="104"/>
        <v>660550001.78</v>
      </c>
      <c r="G430" s="204">
        <f t="shared" si="104"/>
        <v>70343415.68</v>
      </c>
      <c r="H430" s="204">
        <f t="shared" si="104"/>
        <v>171940653.67000002</v>
      </c>
      <c r="I430" s="204">
        <f t="shared" si="104"/>
        <v>242284069.35</v>
      </c>
      <c r="J430" s="205">
        <f t="shared" si="104"/>
        <v>418265932.43</v>
      </c>
    </row>
    <row r="431" spans="1:10" ht="13.5" thickBot="1">
      <c r="A431" s="400" t="s">
        <v>1193</v>
      </c>
      <c r="B431" s="401" t="s">
        <v>851</v>
      </c>
      <c r="C431" s="402">
        <f aca="true" t="shared" si="105" ref="C431:J431">C432+C436+C443+C448</f>
        <v>24963904.49</v>
      </c>
      <c r="D431" s="402">
        <f t="shared" si="105"/>
        <v>0</v>
      </c>
      <c r="E431" s="402">
        <f t="shared" si="105"/>
        <v>-3000</v>
      </c>
      <c r="F431" s="402">
        <f t="shared" si="105"/>
        <v>24960904.49</v>
      </c>
      <c r="G431" s="402">
        <f t="shared" si="105"/>
        <v>17086860.56</v>
      </c>
      <c r="H431" s="402">
        <f t="shared" si="105"/>
        <v>7537904.43</v>
      </c>
      <c r="I431" s="402">
        <f t="shared" si="105"/>
        <v>24624764.990000002</v>
      </c>
      <c r="J431" s="403">
        <f t="shared" si="105"/>
        <v>336139.50000000006</v>
      </c>
    </row>
    <row r="432" spans="1:10" ht="14.25" thickBot="1" thickTop="1">
      <c r="A432" s="126" t="s">
        <v>1194</v>
      </c>
      <c r="B432" s="140" t="s">
        <v>986</v>
      </c>
      <c r="C432" s="169">
        <f>C433+C434</f>
        <v>13807398</v>
      </c>
      <c r="D432" s="169">
        <f aca="true" t="shared" si="106" ref="D432:J432">D433+D434</f>
        <v>0</v>
      </c>
      <c r="E432" s="169">
        <f t="shared" si="106"/>
        <v>0</v>
      </c>
      <c r="F432" s="169">
        <f t="shared" si="106"/>
        <v>13807398</v>
      </c>
      <c r="G432" s="169">
        <f t="shared" si="106"/>
        <v>10586415.83</v>
      </c>
      <c r="H432" s="169">
        <f t="shared" si="106"/>
        <v>3212802.26</v>
      </c>
      <c r="I432" s="169">
        <f t="shared" si="106"/>
        <v>13799218.09</v>
      </c>
      <c r="J432" s="178">
        <f t="shared" si="106"/>
        <v>8179.910000000033</v>
      </c>
    </row>
    <row r="433" spans="1:10" ht="12.75">
      <c r="A433" s="135" t="s">
        <v>1250</v>
      </c>
      <c r="B433" s="147" t="s">
        <v>856</v>
      </c>
      <c r="C433" s="217">
        <v>13807398</v>
      </c>
      <c r="D433" s="217">
        <v>0</v>
      </c>
      <c r="E433" s="217">
        <v>-500000</v>
      </c>
      <c r="F433" s="217">
        <f>SUM(C433:E433)</f>
        <v>13307398</v>
      </c>
      <c r="G433" s="217">
        <v>10171047.14</v>
      </c>
      <c r="H433" s="217">
        <v>3136350.86</v>
      </c>
      <c r="I433" s="217">
        <f>G433+H433</f>
        <v>13307398</v>
      </c>
      <c r="J433" s="226">
        <f>F433-I433</f>
        <v>0</v>
      </c>
    </row>
    <row r="434" spans="1:10" ht="12.75">
      <c r="A434" s="135" t="s">
        <v>1879</v>
      </c>
      <c r="B434" s="147" t="s">
        <v>1880</v>
      </c>
      <c r="C434" s="217">
        <v>0</v>
      </c>
      <c r="D434" s="217">
        <v>0</v>
      </c>
      <c r="E434" s="217">
        <v>500000</v>
      </c>
      <c r="F434" s="217">
        <f>SUM(C434:E434)</f>
        <v>500000</v>
      </c>
      <c r="G434" s="217">
        <v>415368.69</v>
      </c>
      <c r="H434" s="217">
        <v>76451.4</v>
      </c>
      <c r="I434" s="217">
        <f>G434+H434</f>
        <v>491820.08999999997</v>
      </c>
      <c r="J434" s="226">
        <f>F434-I434</f>
        <v>8179.910000000033</v>
      </c>
    </row>
    <row r="435" spans="1:10" ht="12.75">
      <c r="A435" s="404"/>
      <c r="B435" s="405"/>
      <c r="C435" s="406"/>
      <c r="D435" s="406"/>
      <c r="E435" s="406"/>
      <c r="F435" s="406"/>
      <c r="G435" s="406"/>
      <c r="H435" s="406"/>
      <c r="I435" s="406"/>
      <c r="J435" s="407"/>
    </row>
    <row r="436" spans="1:10" ht="13.5" thickBot="1">
      <c r="A436" s="128" t="s">
        <v>1195</v>
      </c>
      <c r="B436" s="131" t="s">
        <v>864</v>
      </c>
      <c r="C436" s="166">
        <f>SUM(C437:C440)</f>
        <v>7366676.41</v>
      </c>
      <c r="D436" s="166">
        <f aca="true" t="shared" si="107" ref="D436:J436">SUM(D437:D440)</f>
        <v>0</v>
      </c>
      <c r="E436" s="166">
        <f t="shared" si="107"/>
        <v>-3000</v>
      </c>
      <c r="F436" s="166">
        <f t="shared" si="107"/>
        <v>7363676.41</v>
      </c>
      <c r="G436" s="166">
        <f t="shared" si="107"/>
        <v>3799541.91</v>
      </c>
      <c r="H436" s="166">
        <f t="shared" si="107"/>
        <v>3295118.8499999996</v>
      </c>
      <c r="I436" s="166">
        <f t="shared" si="107"/>
        <v>7094660.76</v>
      </c>
      <c r="J436" s="173">
        <f t="shared" si="107"/>
        <v>269015.65000000014</v>
      </c>
    </row>
    <row r="437" spans="1:10" ht="12.75">
      <c r="A437" s="135" t="s">
        <v>1482</v>
      </c>
      <c r="B437" s="96" t="s">
        <v>140</v>
      </c>
      <c r="C437" s="217">
        <v>866275.38</v>
      </c>
      <c r="D437" s="217">
        <v>0</v>
      </c>
      <c r="E437" s="217">
        <v>-3000</v>
      </c>
      <c r="F437" s="217">
        <f>SUM(C437:E437)</f>
        <v>863275.38</v>
      </c>
      <c r="G437" s="217">
        <v>626357.68</v>
      </c>
      <c r="H437" s="217">
        <v>236917.7</v>
      </c>
      <c r="I437" s="217">
        <f>G437+H437</f>
        <v>863275.3800000001</v>
      </c>
      <c r="J437" s="226">
        <f>F437-I437</f>
        <v>0</v>
      </c>
    </row>
    <row r="438" spans="1:10" ht="12.75">
      <c r="A438" s="135" t="s">
        <v>1483</v>
      </c>
      <c r="B438" s="96" t="s">
        <v>1484</v>
      </c>
      <c r="C438" s="217">
        <v>4143823.2</v>
      </c>
      <c r="D438" s="217">
        <v>0</v>
      </c>
      <c r="E438" s="217">
        <v>0</v>
      </c>
      <c r="F438" s="217">
        <f>SUM(C438:E438)</f>
        <v>4143823.2</v>
      </c>
      <c r="G438" s="217">
        <v>2741758.43</v>
      </c>
      <c r="H438" s="217">
        <v>1336201.63</v>
      </c>
      <c r="I438" s="217">
        <f>G438+H438</f>
        <v>4077960.06</v>
      </c>
      <c r="J438" s="226">
        <f>F438-I438</f>
        <v>65863.14000000013</v>
      </c>
    </row>
    <row r="439" spans="1:10" ht="12.75">
      <c r="A439" s="135" t="s">
        <v>1196</v>
      </c>
      <c r="B439" s="147" t="s">
        <v>870</v>
      </c>
      <c r="C439" s="217">
        <v>1568124.72</v>
      </c>
      <c r="D439" s="217">
        <v>0</v>
      </c>
      <c r="E439" s="217">
        <v>0</v>
      </c>
      <c r="F439" s="217">
        <f>SUM(C439:E439)</f>
        <v>1568124.72</v>
      </c>
      <c r="G439" s="217">
        <v>0</v>
      </c>
      <c r="H439" s="217">
        <v>1568124.72</v>
      </c>
      <c r="I439" s="217">
        <f>G439+H439</f>
        <v>1568124.72</v>
      </c>
      <c r="J439" s="226">
        <f>F439-I439</f>
        <v>0</v>
      </c>
    </row>
    <row r="440" spans="1:10" ht="12.75">
      <c r="A440" s="135" t="s">
        <v>1734</v>
      </c>
      <c r="B440" s="147" t="s">
        <v>1725</v>
      </c>
      <c r="C440" s="217">
        <v>788453.11</v>
      </c>
      <c r="D440" s="217">
        <v>0</v>
      </c>
      <c r="E440" s="217">
        <v>0</v>
      </c>
      <c r="F440" s="217">
        <f>SUM(C440:E440)</f>
        <v>788453.11</v>
      </c>
      <c r="G440" s="217">
        <v>431425.8</v>
      </c>
      <c r="H440" s="217">
        <v>153874.8</v>
      </c>
      <c r="I440" s="217">
        <f>G440+H440</f>
        <v>585300.6</v>
      </c>
      <c r="J440" s="226">
        <f>F440-I440</f>
        <v>203152.51</v>
      </c>
    </row>
    <row r="441" spans="1:10" ht="12.75">
      <c r="A441" s="404"/>
      <c r="B441" s="405"/>
      <c r="C441" s="406"/>
      <c r="D441" s="406"/>
      <c r="E441" s="406"/>
      <c r="F441" s="406"/>
      <c r="G441" s="406"/>
      <c r="H441" s="406"/>
      <c r="I441" s="406"/>
      <c r="J441" s="407"/>
    </row>
    <row r="442" spans="1:10" ht="12.75">
      <c r="A442" s="148" t="s">
        <v>1197</v>
      </c>
      <c r="B442" s="134" t="s">
        <v>872</v>
      </c>
      <c r="C442" s="170"/>
      <c r="D442" s="170"/>
      <c r="E442" s="170"/>
      <c r="F442" s="170"/>
      <c r="G442" s="170"/>
      <c r="H442" s="170"/>
      <c r="I442" s="170"/>
      <c r="J442" s="186"/>
    </row>
    <row r="443" spans="1:10" ht="13.5" thickBot="1">
      <c r="A443" s="104"/>
      <c r="B443" s="132" t="s">
        <v>873</v>
      </c>
      <c r="C443" s="166">
        <f aca="true" t="shared" si="108" ref="C443:J443">SUM(C444:C445)</f>
        <v>2907562.34</v>
      </c>
      <c r="D443" s="166">
        <f t="shared" si="108"/>
        <v>0</v>
      </c>
      <c r="E443" s="166">
        <f t="shared" si="108"/>
        <v>0</v>
      </c>
      <c r="F443" s="166">
        <f t="shared" si="108"/>
        <v>2907562.34</v>
      </c>
      <c r="G443" s="166">
        <f t="shared" si="108"/>
        <v>2063542.26</v>
      </c>
      <c r="H443" s="166">
        <f t="shared" si="108"/>
        <v>787945.41</v>
      </c>
      <c r="I443" s="166">
        <f t="shared" si="108"/>
        <v>2851487.67</v>
      </c>
      <c r="J443" s="173">
        <f t="shared" si="108"/>
        <v>56074.66999999987</v>
      </c>
    </row>
    <row r="444" spans="1:10" ht="12.75">
      <c r="A444" s="135" t="s">
        <v>1199</v>
      </c>
      <c r="B444" s="136" t="s">
        <v>875</v>
      </c>
      <c r="C444" s="217">
        <v>2809532.59</v>
      </c>
      <c r="D444" s="217">
        <v>0</v>
      </c>
      <c r="E444" s="217">
        <v>0</v>
      </c>
      <c r="F444" s="217">
        <f>SUM(C444:E444)</f>
        <v>2809532.59</v>
      </c>
      <c r="G444" s="217">
        <v>1986470.69</v>
      </c>
      <c r="H444" s="217">
        <v>767643.04</v>
      </c>
      <c r="I444" s="217">
        <f>G444+H444</f>
        <v>2754113.73</v>
      </c>
      <c r="J444" s="226">
        <f>F444-I444</f>
        <v>55418.85999999987</v>
      </c>
    </row>
    <row r="445" spans="1:10" ht="12.75">
      <c r="A445" s="135" t="s">
        <v>1200</v>
      </c>
      <c r="B445" s="136" t="s">
        <v>877</v>
      </c>
      <c r="C445" s="217">
        <v>98029.75</v>
      </c>
      <c r="D445" s="217">
        <v>0</v>
      </c>
      <c r="E445" s="217">
        <v>0</v>
      </c>
      <c r="F445" s="217">
        <f>SUM(C445:E445)</f>
        <v>98029.75</v>
      </c>
      <c r="G445" s="217">
        <v>77071.57</v>
      </c>
      <c r="H445" s="217">
        <v>20302.37</v>
      </c>
      <c r="I445" s="217">
        <f>G445+H445</f>
        <v>97373.94</v>
      </c>
      <c r="J445" s="226">
        <f>F445-I445</f>
        <v>655.8099999999977</v>
      </c>
    </row>
    <row r="446" spans="1:10" ht="12.75">
      <c r="A446" s="404"/>
      <c r="B446" s="136"/>
      <c r="C446" s="406"/>
      <c r="D446" s="406"/>
      <c r="E446" s="406"/>
      <c r="F446" s="406"/>
      <c r="G446" s="406"/>
      <c r="H446" s="406"/>
      <c r="I446" s="406"/>
      <c r="J446" s="407"/>
    </row>
    <row r="447" spans="1:10" ht="12.75">
      <c r="A447" s="148" t="s">
        <v>1198</v>
      </c>
      <c r="B447" s="134" t="s">
        <v>872</v>
      </c>
      <c r="C447" s="322"/>
      <c r="D447" s="322"/>
      <c r="E447" s="322"/>
      <c r="F447" s="322"/>
      <c r="G447" s="322"/>
      <c r="H447" s="322"/>
      <c r="I447" s="322"/>
      <c r="J447" s="323"/>
    </row>
    <row r="448" spans="1:10" ht="13.5" thickBot="1">
      <c r="A448" s="104"/>
      <c r="B448" s="137" t="s">
        <v>879</v>
      </c>
      <c r="C448" s="166">
        <f aca="true" t="shared" si="109" ref="C448:J448">SUM(C449:C450)</f>
        <v>882267.74</v>
      </c>
      <c r="D448" s="166">
        <f t="shared" si="109"/>
        <v>0</v>
      </c>
      <c r="E448" s="166">
        <f t="shared" si="109"/>
        <v>0</v>
      </c>
      <c r="F448" s="166">
        <f t="shared" si="109"/>
        <v>882267.74</v>
      </c>
      <c r="G448" s="166">
        <f t="shared" si="109"/>
        <v>637360.5599999999</v>
      </c>
      <c r="H448" s="166">
        <f t="shared" si="109"/>
        <v>242037.90999999997</v>
      </c>
      <c r="I448" s="166">
        <f t="shared" si="109"/>
        <v>879398.47</v>
      </c>
      <c r="J448" s="173">
        <f t="shared" si="109"/>
        <v>2869.2700000000186</v>
      </c>
    </row>
    <row r="449" spans="1:10" ht="12.75">
      <c r="A449" s="135" t="s">
        <v>1542</v>
      </c>
      <c r="B449" s="147" t="s">
        <v>1543</v>
      </c>
      <c r="C449" s="217">
        <v>294089.25</v>
      </c>
      <c r="D449" s="217">
        <v>0</v>
      </c>
      <c r="E449" s="217">
        <v>0</v>
      </c>
      <c r="F449" s="217">
        <f>SUM(C449:E449)</f>
        <v>294089.25</v>
      </c>
      <c r="G449" s="217">
        <v>215133.71</v>
      </c>
      <c r="H449" s="217">
        <v>78955.54</v>
      </c>
      <c r="I449" s="217">
        <f>G449+H449</f>
        <v>294089.25</v>
      </c>
      <c r="J449" s="226">
        <f>F449-I449</f>
        <v>0</v>
      </c>
    </row>
    <row r="450" spans="1:10" ht="12.75">
      <c r="A450" s="135" t="s">
        <v>1201</v>
      </c>
      <c r="B450" s="147" t="s">
        <v>882</v>
      </c>
      <c r="C450" s="217">
        <v>588178.49</v>
      </c>
      <c r="D450" s="217">
        <v>0</v>
      </c>
      <c r="E450" s="217">
        <v>0</v>
      </c>
      <c r="F450" s="217">
        <f>SUM(C450:E450)</f>
        <v>588178.49</v>
      </c>
      <c r="G450" s="217">
        <v>422226.85</v>
      </c>
      <c r="H450" s="217">
        <v>163082.37</v>
      </c>
      <c r="I450" s="217">
        <f>G450+H450</f>
        <v>585309.22</v>
      </c>
      <c r="J450" s="226">
        <f>F450-I450</f>
        <v>2869.2700000000186</v>
      </c>
    </row>
    <row r="451" spans="1:10" ht="12.75">
      <c r="A451" s="404"/>
      <c r="B451" s="405"/>
      <c r="C451" s="406"/>
      <c r="D451" s="406"/>
      <c r="E451" s="406"/>
      <c r="F451" s="406"/>
      <c r="G451" s="406"/>
      <c r="H451" s="406"/>
      <c r="I451" s="406"/>
      <c r="J451" s="407"/>
    </row>
    <row r="452" spans="1:10" ht="13.5" thickBot="1">
      <c r="A452" s="124" t="s">
        <v>520</v>
      </c>
      <c r="B452" s="125" t="s">
        <v>884</v>
      </c>
      <c r="C452" s="168">
        <f>C453+C456+C464+C467+C461</f>
        <v>102367926.99</v>
      </c>
      <c r="D452" s="168">
        <f aca="true" t="shared" si="110" ref="D452:J452">D453+D456+D464+D467+D461</f>
        <v>5000000</v>
      </c>
      <c r="E452" s="168">
        <f t="shared" si="110"/>
        <v>403000</v>
      </c>
      <c r="F452" s="168">
        <f t="shared" si="110"/>
        <v>107770926.99</v>
      </c>
      <c r="G452" s="168">
        <f t="shared" si="110"/>
        <v>487866.35</v>
      </c>
      <c r="H452" s="168">
        <f t="shared" si="110"/>
        <v>0</v>
      </c>
      <c r="I452" s="168">
        <f t="shared" si="110"/>
        <v>487866.35</v>
      </c>
      <c r="J452" s="176">
        <f t="shared" si="110"/>
        <v>107283060.64</v>
      </c>
    </row>
    <row r="453" spans="1:10" ht="14.25" thickBot="1" thickTop="1">
      <c r="A453" s="126" t="s">
        <v>1368</v>
      </c>
      <c r="B453" s="127" t="s">
        <v>1002</v>
      </c>
      <c r="C453" s="169">
        <f>C454</f>
        <v>0</v>
      </c>
      <c r="D453" s="169">
        <f aca="true" t="shared" si="111" ref="D453:J453">D454</f>
        <v>0</v>
      </c>
      <c r="E453" s="169">
        <f t="shared" si="111"/>
        <v>0</v>
      </c>
      <c r="F453" s="169">
        <f t="shared" si="111"/>
        <v>0</v>
      </c>
      <c r="G453" s="169">
        <f t="shared" si="111"/>
        <v>0</v>
      </c>
      <c r="H453" s="169">
        <f t="shared" si="111"/>
        <v>0</v>
      </c>
      <c r="I453" s="169">
        <f t="shared" si="111"/>
        <v>0</v>
      </c>
      <c r="J453" s="178">
        <f t="shared" si="111"/>
        <v>0</v>
      </c>
    </row>
    <row r="454" spans="1:10" ht="12.75">
      <c r="A454" s="135" t="s">
        <v>1369</v>
      </c>
      <c r="B454" s="147" t="s">
        <v>1370</v>
      </c>
      <c r="C454" s="217">
        <v>0</v>
      </c>
      <c r="D454" s="217">
        <v>0</v>
      </c>
      <c r="E454" s="217">
        <v>0</v>
      </c>
      <c r="F454" s="217">
        <f>SUM(C454:E454)</f>
        <v>0</v>
      </c>
      <c r="G454" s="217">
        <v>0</v>
      </c>
      <c r="H454" s="217">
        <v>0</v>
      </c>
      <c r="I454" s="217">
        <f>G454+H454</f>
        <v>0</v>
      </c>
      <c r="J454" s="226">
        <f>F454-I454</f>
        <v>0</v>
      </c>
    </row>
    <row r="455" spans="1:10" ht="12.75">
      <c r="A455" s="187"/>
      <c r="B455" s="85"/>
      <c r="C455" s="211"/>
      <c r="D455" s="211"/>
      <c r="E455" s="211"/>
      <c r="F455" s="211"/>
      <c r="G455" s="211"/>
      <c r="H455" s="211"/>
      <c r="I455" s="211"/>
      <c r="J455" s="212"/>
    </row>
    <row r="456" spans="1:10" ht="13.5" thickBot="1">
      <c r="A456" s="128" t="s">
        <v>1402</v>
      </c>
      <c r="B456" s="129" t="s">
        <v>1403</v>
      </c>
      <c r="C456" s="166">
        <f>C457+C458+C459</f>
        <v>102000000</v>
      </c>
      <c r="D456" s="166">
        <f aca="true" t="shared" si="112" ref="D456:J456">D457+D458+D459</f>
        <v>5000000</v>
      </c>
      <c r="E456" s="166">
        <f t="shared" si="112"/>
        <v>0</v>
      </c>
      <c r="F456" s="166">
        <f t="shared" si="112"/>
        <v>107000000</v>
      </c>
      <c r="G456" s="166">
        <f t="shared" si="112"/>
        <v>0</v>
      </c>
      <c r="H456" s="166">
        <f t="shared" si="112"/>
        <v>0</v>
      </c>
      <c r="I456" s="166">
        <f t="shared" si="112"/>
        <v>0</v>
      </c>
      <c r="J456" s="173">
        <f t="shared" si="112"/>
        <v>107000000</v>
      </c>
    </row>
    <row r="457" spans="1:10" ht="12.75">
      <c r="A457" s="135" t="s">
        <v>1735</v>
      </c>
      <c r="B457" s="147" t="s">
        <v>1415</v>
      </c>
      <c r="C457" s="217">
        <v>5000000</v>
      </c>
      <c r="D457" s="217">
        <v>5000000</v>
      </c>
      <c r="E457" s="217">
        <v>0</v>
      </c>
      <c r="F457" s="217">
        <f>SUM(C457:E457)</f>
        <v>10000000</v>
      </c>
      <c r="G457" s="217">
        <v>0</v>
      </c>
      <c r="H457" s="217">
        <v>0</v>
      </c>
      <c r="I457" s="217">
        <f>G457+H457</f>
        <v>0</v>
      </c>
      <c r="J457" s="226">
        <f>F457-I457</f>
        <v>10000000</v>
      </c>
    </row>
    <row r="458" spans="1:10" ht="12.75">
      <c r="A458" s="135" t="s">
        <v>1567</v>
      </c>
      <c r="B458" s="147" t="s">
        <v>1011</v>
      </c>
      <c r="C458" s="217">
        <v>90000000</v>
      </c>
      <c r="D458" s="217">
        <v>0</v>
      </c>
      <c r="E458" s="217">
        <v>0</v>
      </c>
      <c r="F458" s="217">
        <f>SUM(C458:E458)</f>
        <v>90000000</v>
      </c>
      <c r="G458" s="217">
        <v>0</v>
      </c>
      <c r="H458" s="217">
        <v>0</v>
      </c>
      <c r="I458" s="217">
        <f>G458+H458</f>
        <v>0</v>
      </c>
      <c r="J458" s="226">
        <f>F458-I458</f>
        <v>90000000</v>
      </c>
    </row>
    <row r="459" spans="1:10" ht="12.75">
      <c r="A459" s="135" t="s">
        <v>1568</v>
      </c>
      <c r="B459" s="147" t="s">
        <v>1569</v>
      </c>
      <c r="C459" s="217">
        <v>7000000</v>
      </c>
      <c r="D459" s="217">
        <v>0</v>
      </c>
      <c r="E459" s="217">
        <v>0</v>
      </c>
      <c r="F459" s="217">
        <f>SUM(C459:E459)</f>
        <v>7000000</v>
      </c>
      <c r="G459" s="217">
        <v>0</v>
      </c>
      <c r="H459" s="217">
        <v>0</v>
      </c>
      <c r="I459" s="217">
        <f>G459+H459</f>
        <v>0</v>
      </c>
      <c r="J459" s="226">
        <f>F459-I459</f>
        <v>7000000</v>
      </c>
    </row>
    <row r="460" spans="1:10" ht="12.75">
      <c r="A460" s="135"/>
      <c r="B460" s="147"/>
      <c r="C460" s="217"/>
      <c r="D460" s="217"/>
      <c r="E460" s="217"/>
      <c r="F460" s="217"/>
      <c r="G460" s="217"/>
      <c r="H460" s="217"/>
      <c r="I460" s="217"/>
      <c r="J460" s="226"/>
    </row>
    <row r="461" spans="1:10" ht="13.5" thickBot="1">
      <c r="A461" s="128" t="s">
        <v>1485</v>
      </c>
      <c r="B461" s="151" t="s">
        <v>1486</v>
      </c>
      <c r="C461" s="166">
        <f>C462</f>
        <v>367926.99</v>
      </c>
      <c r="D461" s="166">
        <f aca="true" t="shared" si="113" ref="D461:J461">D462</f>
        <v>0</v>
      </c>
      <c r="E461" s="166">
        <f t="shared" si="113"/>
        <v>403000</v>
      </c>
      <c r="F461" s="166">
        <f t="shared" si="113"/>
        <v>770926.99</v>
      </c>
      <c r="G461" s="166">
        <f t="shared" si="113"/>
        <v>487866.35</v>
      </c>
      <c r="H461" s="166">
        <f t="shared" si="113"/>
        <v>0</v>
      </c>
      <c r="I461" s="166">
        <f t="shared" si="113"/>
        <v>487866.35</v>
      </c>
      <c r="J461" s="173">
        <f t="shared" si="113"/>
        <v>283060.64</v>
      </c>
    </row>
    <row r="462" spans="1:10" ht="12.75">
      <c r="A462" s="135" t="s">
        <v>1487</v>
      </c>
      <c r="B462" s="147" t="s">
        <v>730</v>
      </c>
      <c r="C462" s="217">
        <v>367926.99</v>
      </c>
      <c r="D462" s="217">
        <v>0</v>
      </c>
      <c r="E462" s="217">
        <v>403000</v>
      </c>
      <c r="F462" s="217">
        <f>SUM(C462:E462)</f>
        <v>770926.99</v>
      </c>
      <c r="G462" s="217">
        <v>487866.35</v>
      </c>
      <c r="H462" s="217">
        <v>0</v>
      </c>
      <c r="I462" s="217">
        <f>G462+H462</f>
        <v>487866.35</v>
      </c>
      <c r="J462" s="226">
        <f>F462-I462</f>
        <v>283060.64</v>
      </c>
    </row>
    <row r="463" spans="1:10" ht="12.75">
      <c r="A463" s="187"/>
      <c r="B463" s="85"/>
      <c r="C463" s="211"/>
      <c r="D463" s="211"/>
      <c r="E463" s="211"/>
      <c r="F463" s="211"/>
      <c r="G463" s="211"/>
      <c r="H463" s="211"/>
      <c r="I463" s="211"/>
      <c r="J463" s="212"/>
    </row>
    <row r="464" spans="1:10" ht="13.5" thickBot="1">
      <c r="A464" s="128" t="s">
        <v>1358</v>
      </c>
      <c r="B464" s="129" t="s">
        <v>1359</v>
      </c>
      <c r="C464" s="166">
        <f>C465</f>
        <v>0</v>
      </c>
      <c r="D464" s="166">
        <f aca="true" t="shared" si="114" ref="D464:J464">D465</f>
        <v>0</v>
      </c>
      <c r="E464" s="166">
        <f t="shared" si="114"/>
        <v>0</v>
      </c>
      <c r="F464" s="166">
        <f t="shared" si="114"/>
        <v>0</v>
      </c>
      <c r="G464" s="166">
        <f t="shared" si="114"/>
        <v>0</v>
      </c>
      <c r="H464" s="166">
        <f t="shared" si="114"/>
        <v>0</v>
      </c>
      <c r="I464" s="166">
        <f t="shared" si="114"/>
        <v>0</v>
      </c>
      <c r="J464" s="173">
        <f t="shared" si="114"/>
        <v>0</v>
      </c>
    </row>
    <row r="465" spans="1:10" ht="12.75">
      <c r="A465" s="135" t="s">
        <v>1360</v>
      </c>
      <c r="B465" s="147" t="s">
        <v>256</v>
      </c>
      <c r="C465" s="217">
        <v>0</v>
      </c>
      <c r="D465" s="217">
        <v>0</v>
      </c>
      <c r="E465" s="217">
        <v>0</v>
      </c>
      <c r="F465" s="217">
        <f>SUM(C465:E465)</f>
        <v>0</v>
      </c>
      <c r="G465" s="217">
        <v>0</v>
      </c>
      <c r="H465" s="217">
        <v>0</v>
      </c>
      <c r="I465" s="217">
        <f>G465+H465</f>
        <v>0</v>
      </c>
      <c r="J465" s="226">
        <f>F465-I465</f>
        <v>0</v>
      </c>
    </row>
    <row r="466" spans="1:10" ht="12.75">
      <c r="A466" s="404"/>
      <c r="B466" s="405"/>
      <c r="C466" s="406"/>
      <c r="D466" s="406"/>
      <c r="E466" s="406"/>
      <c r="F466" s="406"/>
      <c r="G466" s="406"/>
      <c r="H466" s="406"/>
      <c r="I466" s="406"/>
      <c r="J466" s="407"/>
    </row>
    <row r="467" spans="1:10" ht="13.5" thickBot="1">
      <c r="A467" s="128" t="s">
        <v>521</v>
      </c>
      <c r="B467" s="129" t="s">
        <v>522</v>
      </c>
      <c r="C467" s="166">
        <f>SUM(C468:C470)</f>
        <v>0</v>
      </c>
      <c r="D467" s="166">
        <f aca="true" t="shared" si="115" ref="D467:J467">SUM(D468:D470)</f>
        <v>0</v>
      </c>
      <c r="E467" s="166">
        <f t="shared" si="115"/>
        <v>0</v>
      </c>
      <c r="F467" s="166">
        <f t="shared" si="115"/>
        <v>0</v>
      </c>
      <c r="G467" s="166">
        <f t="shared" si="115"/>
        <v>0</v>
      </c>
      <c r="H467" s="166">
        <f t="shared" si="115"/>
        <v>0</v>
      </c>
      <c r="I467" s="166">
        <f t="shared" si="115"/>
        <v>0</v>
      </c>
      <c r="J467" s="173">
        <f t="shared" si="115"/>
        <v>0</v>
      </c>
    </row>
    <row r="468" spans="1:10" ht="12.75">
      <c r="A468" s="135" t="s">
        <v>523</v>
      </c>
      <c r="B468" s="147" t="s">
        <v>524</v>
      </c>
      <c r="C468" s="217">
        <v>0</v>
      </c>
      <c r="D468" s="217">
        <v>0</v>
      </c>
      <c r="E468" s="217">
        <v>0</v>
      </c>
      <c r="F468" s="217">
        <f>SUM(C468:E468)</f>
        <v>0</v>
      </c>
      <c r="G468" s="217">
        <v>0</v>
      </c>
      <c r="H468" s="217">
        <v>0</v>
      </c>
      <c r="I468" s="217">
        <f>G468+H468</f>
        <v>0</v>
      </c>
      <c r="J468" s="226">
        <f>F468-I468</f>
        <v>0</v>
      </c>
    </row>
    <row r="469" spans="1:10" ht="12.75">
      <c r="A469" s="135" t="s">
        <v>525</v>
      </c>
      <c r="B469" s="147" t="s">
        <v>526</v>
      </c>
      <c r="C469" s="217">
        <v>0</v>
      </c>
      <c r="D469" s="217">
        <v>0</v>
      </c>
      <c r="E469" s="217">
        <v>0</v>
      </c>
      <c r="F469" s="217">
        <f>SUM(C469:E469)</f>
        <v>0</v>
      </c>
      <c r="G469" s="217">
        <v>0</v>
      </c>
      <c r="H469" s="217">
        <v>0</v>
      </c>
      <c r="I469" s="217">
        <f>G469+H469</f>
        <v>0</v>
      </c>
      <c r="J469" s="226">
        <f>F469-I469</f>
        <v>0</v>
      </c>
    </row>
    <row r="470" spans="1:10" ht="12.75">
      <c r="A470" s="135" t="s">
        <v>527</v>
      </c>
      <c r="B470" s="156" t="s">
        <v>528</v>
      </c>
      <c r="C470" s="217">
        <v>0</v>
      </c>
      <c r="D470" s="217">
        <v>0</v>
      </c>
      <c r="E470" s="217">
        <v>0</v>
      </c>
      <c r="F470" s="217">
        <f>SUM(C470:E470)</f>
        <v>0</v>
      </c>
      <c r="G470" s="217">
        <v>0</v>
      </c>
      <c r="H470" s="217">
        <v>0</v>
      </c>
      <c r="I470" s="217">
        <f>G470+H470</f>
        <v>0</v>
      </c>
      <c r="J470" s="226">
        <f>F470-I470</f>
        <v>0</v>
      </c>
    </row>
    <row r="471" spans="1:10" ht="12.75">
      <c r="A471" s="135"/>
      <c r="B471" s="156"/>
      <c r="C471" s="217"/>
      <c r="D471" s="217"/>
      <c r="E471" s="217"/>
      <c r="F471" s="217"/>
      <c r="G471" s="217"/>
      <c r="H471" s="217"/>
      <c r="I471" s="217"/>
      <c r="J471" s="226"/>
    </row>
    <row r="472" spans="1:10" ht="13.5" thickBot="1">
      <c r="A472" s="124" t="s">
        <v>529</v>
      </c>
      <c r="B472" s="152" t="s">
        <v>729</v>
      </c>
      <c r="C472" s="168">
        <f aca="true" t="shared" si="116" ref="C472:J472">C473+C477+C480</f>
        <v>0</v>
      </c>
      <c r="D472" s="168">
        <f t="shared" si="116"/>
        <v>0</v>
      </c>
      <c r="E472" s="168">
        <f t="shared" si="116"/>
        <v>0</v>
      </c>
      <c r="F472" s="168">
        <f t="shared" si="116"/>
        <v>0</v>
      </c>
      <c r="G472" s="168">
        <f t="shared" si="116"/>
        <v>0</v>
      </c>
      <c r="H472" s="168">
        <f t="shared" si="116"/>
        <v>0</v>
      </c>
      <c r="I472" s="168">
        <f t="shared" si="116"/>
        <v>0</v>
      </c>
      <c r="J472" s="176">
        <f t="shared" si="116"/>
        <v>0</v>
      </c>
    </row>
    <row r="473" spans="1:10" ht="14.25" thickBot="1" thickTop="1">
      <c r="A473" s="126" t="s">
        <v>1590</v>
      </c>
      <c r="B473" s="164" t="s">
        <v>1591</v>
      </c>
      <c r="C473" s="169">
        <f>SUM(C474:C475)</f>
        <v>0</v>
      </c>
      <c r="D473" s="169">
        <f aca="true" t="shared" si="117" ref="D473:J473">SUM(D474:D475)</f>
        <v>0</v>
      </c>
      <c r="E473" s="169">
        <f t="shared" si="117"/>
        <v>0</v>
      </c>
      <c r="F473" s="169">
        <f t="shared" si="117"/>
        <v>0</v>
      </c>
      <c r="G473" s="169">
        <f t="shared" si="117"/>
        <v>0</v>
      </c>
      <c r="H473" s="169">
        <f t="shared" si="117"/>
        <v>0</v>
      </c>
      <c r="I473" s="169">
        <f t="shared" si="117"/>
        <v>0</v>
      </c>
      <c r="J473" s="178">
        <f t="shared" si="117"/>
        <v>0</v>
      </c>
    </row>
    <row r="474" spans="1:10" ht="12.75">
      <c r="A474" s="135" t="s">
        <v>1592</v>
      </c>
      <c r="B474" s="156" t="s">
        <v>921</v>
      </c>
      <c r="C474" s="217">
        <v>0</v>
      </c>
      <c r="D474" s="217">
        <v>0</v>
      </c>
      <c r="E474" s="217">
        <v>0</v>
      </c>
      <c r="F474" s="217">
        <f>SUM(C474:E474)</f>
        <v>0</v>
      </c>
      <c r="G474" s="217">
        <v>0</v>
      </c>
      <c r="H474" s="217">
        <v>0</v>
      </c>
      <c r="I474" s="217">
        <f>G474+H474</f>
        <v>0</v>
      </c>
      <c r="J474" s="226">
        <f>F474-I474</f>
        <v>0</v>
      </c>
    </row>
    <row r="475" spans="1:10" ht="12.75">
      <c r="A475" s="135" t="s">
        <v>1361</v>
      </c>
      <c r="B475" s="156" t="s">
        <v>1593</v>
      </c>
      <c r="C475" s="217">
        <v>0</v>
      </c>
      <c r="D475" s="217">
        <v>0</v>
      </c>
      <c r="E475" s="217">
        <v>0</v>
      </c>
      <c r="F475" s="217">
        <f>SUM(C475:E475)</f>
        <v>0</v>
      </c>
      <c r="G475" s="217">
        <v>0</v>
      </c>
      <c r="H475" s="217">
        <v>0</v>
      </c>
      <c r="I475" s="217">
        <f>G475+H475</f>
        <v>0</v>
      </c>
      <c r="J475" s="226">
        <f>F475-I475</f>
        <v>0</v>
      </c>
    </row>
    <row r="476" spans="1:10" ht="12.75">
      <c r="A476" s="135"/>
      <c r="B476" s="156"/>
      <c r="C476" s="217"/>
      <c r="D476" s="217"/>
      <c r="E476" s="217"/>
      <c r="F476" s="217"/>
      <c r="G476" s="217"/>
      <c r="H476" s="217"/>
      <c r="I476" s="217"/>
      <c r="J476" s="226"/>
    </row>
    <row r="477" spans="1:10" ht="13.5" thickBot="1">
      <c r="A477" s="128" t="s">
        <v>530</v>
      </c>
      <c r="B477" s="151" t="s">
        <v>531</v>
      </c>
      <c r="C477" s="166">
        <f>C478</f>
        <v>0</v>
      </c>
      <c r="D477" s="166">
        <f aca="true" t="shared" si="118" ref="D477:J477">D478</f>
        <v>0</v>
      </c>
      <c r="E477" s="166">
        <f t="shared" si="118"/>
        <v>0</v>
      </c>
      <c r="F477" s="166">
        <f t="shared" si="118"/>
        <v>0</v>
      </c>
      <c r="G477" s="166">
        <f t="shared" si="118"/>
        <v>0</v>
      </c>
      <c r="H477" s="166">
        <f t="shared" si="118"/>
        <v>0</v>
      </c>
      <c r="I477" s="166">
        <f t="shared" si="118"/>
        <v>0</v>
      </c>
      <c r="J477" s="173">
        <f t="shared" si="118"/>
        <v>0</v>
      </c>
    </row>
    <row r="478" spans="1:10" ht="12.75">
      <c r="A478" s="135" t="s">
        <v>1488</v>
      </c>
      <c r="B478" s="156" t="s">
        <v>168</v>
      </c>
      <c r="C478" s="217">
        <v>0</v>
      </c>
      <c r="D478" s="217">
        <v>0</v>
      </c>
      <c r="E478" s="217">
        <v>0</v>
      </c>
      <c r="F478" s="217">
        <f>SUM(C478:E478)</f>
        <v>0</v>
      </c>
      <c r="G478" s="217">
        <v>0</v>
      </c>
      <c r="H478" s="217">
        <v>0</v>
      </c>
      <c r="I478" s="217">
        <f>G478+H478</f>
        <v>0</v>
      </c>
      <c r="J478" s="226">
        <f>F478-I478</f>
        <v>0</v>
      </c>
    </row>
    <row r="479" spans="1:10" ht="12.75">
      <c r="A479" s="135"/>
      <c r="B479" s="156"/>
      <c r="C479" s="217"/>
      <c r="D479" s="217"/>
      <c r="E479" s="217"/>
      <c r="F479" s="217"/>
      <c r="G479" s="217"/>
      <c r="H479" s="217"/>
      <c r="I479" s="217"/>
      <c r="J479" s="226"/>
    </row>
    <row r="480" spans="1:10" ht="13.5" thickBot="1">
      <c r="A480" s="128" t="s">
        <v>532</v>
      </c>
      <c r="B480" s="151" t="s">
        <v>533</v>
      </c>
      <c r="C480" s="166">
        <f>SUM(C481:C482)</f>
        <v>0</v>
      </c>
      <c r="D480" s="166">
        <f aca="true" t="shared" si="119" ref="D480:J480">SUM(D481:D482)</f>
        <v>0</v>
      </c>
      <c r="E480" s="166">
        <f t="shared" si="119"/>
        <v>0</v>
      </c>
      <c r="F480" s="166">
        <f t="shared" si="119"/>
        <v>0</v>
      </c>
      <c r="G480" s="166">
        <f t="shared" si="119"/>
        <v>0</v>
      </c>
      <c r="H480" s="166">
        <f t="shared" si="119"/>
        <v>0</v>
      </c>
      <c r="I480" s="166">
        <f t="shared" si="119"/>
        <v>0</v>
      </c>
      <c r="J480" s="173">
        <f t="shared" si="119"/>
        <v>0</v>
      </c>
    </row>
    <row r="481" spans="1:10" ht="12.75">
      <c r="A481" s="135" t="s">
        <v>534</v>
      </c>
      <c r="B481" s="156" t="s">
        <v>535</v>
      </c>
      <c r="C481" s="217">
        <v>0</v>
      </c>
      <c r="D481" s="217">
        <v>0</v>
      </c>
      <c r="E481" s="217">
        <v>0</v>
      </c>
      <c r="F481" s="217">
        <f>SUM(C481:E481)</f>
        <v>0</v>
      </c>
      <c r="G481" s="217">
        <v>0</v>
      </c>
      <c r="H481" s="217">
        <v>0</v>
      </c>
      <c r="I481" s="217">
        <f>G481+H481</f>
        <v>0</v>
      </c>
      <c r="J481" s="226">
        <f>F481-I481</f>
        <v>0</v>
      </c>
    </row>
    <row r="482" spans="1:10" ht="13.5" thickBot="1">
      <c r="A482" s="189" t="s">
        <v>1362</v>
      </c>
      <c r="B482" s="307" t="s">
        <v>1363</v>
      </c>
      <c r="C482" s="210">
        <v>0</v>
      </c>
      <c r="D482" s="210">
        <v>0</v>
      </c>
      <c r="E482" s="210">
        <v>0</v>
      </c>
      <c r="F482" s="210">
        <f>SUM(C482:E482)</f>
        <v>0</v>
      </c>
      <c r="G482" s="210">
        <v>0</v>
      </c>
      <c r="H482" s="210">
        <v>0</v>
      </c>
      <c r="I482" s="210">
        <f>G482+H482</f>
        <v>0</v>
      </c>
      <c r="J482" s="341">
        <f>F482-I482</f>
        <v>0</v>
      </c>
    </row>
    <row r="483" spans="1:10" ht="12.75">
      <c r="A483" s="334"/>
      <c r="B483" s="156"/>
      <c r="C483" s="217"/>
      <c r="D483" s="217"/>
      <c r="E483" s="217"/>
      <c r="F483" s="217"/>
      <c r="G483" s="217"/>
      <c r="H483" s="217"/>
      <c r="I483" s="217"/>
      <c r="J483" s="217"/>
    </row>
    <row r="484" spans="1:10" ht="12.75">
      <c r="A484" s="32" t="s">
        <v>699</v>
      </c>
      <c r="B484" s="32"/>
      <c r="C484" s="32"/>
      <c r="D484" s="32"/>
      <c r="E484" s="32"/>
      <c r="F484" s="32"/>
      <c r="G484" s="32"/>
      <c r="H484" s="32"/>
      <c r="I484" s="32"/>
      <c r="J484" s="77" t="s">
        <v>560</v>
      </c>
    </row>
    <row r="485" spans="1:10" ht="13.5" thickBot="1">
      <c r="A485" s="84" t="str">
        <f>A426</f>
        <v>INFORME TRIMESTRAL DE EGRESOS (4 TRIMESTRE DEL 2015)  PROGRAMA: INVERSIONES</v>
      </c>
      <c r="B485" s="84"/>
      <c r="C485" s="84"/>
      <c r="D485" s="84"/>
      <c r="E485" s="84"/>
      <c r="F485" s="32"/>
      <c r="G485" s="32"/>
      <c r="H485" s="32"/>
      <c r="I485" s="32"/>
      <c r="J485" s="32"/>
    </row>
    <row r="486" spans="1:10" ht="13.5" thickBot="1">
      <c r="A486" s="33"/>
      <c r="B486" s="20"/>
      <c r="C486" s="599" t="s">
        <v>673</v>
      </c>
      <c r="D486" s="600"/>
      <c r="E486" s="600"/>
      <c r="F486" s="601"/>
      <c r="G486" s="599" t="s">
        <v>710</v>
      </c>
      <c r="H486" s="600"/>
      <c r="I486" s="601"/>
      <c r="J486" s="34"/>
    </row>
    <row r="487" spans="1:10" ht="12.75">
      <c r="A487" s="35" t="s">
        <v>684</v>
      </c>
      <c r="B487" s="324" t="s">
        <v>684</v>
      </c>
      <c r="C487" s="256" t="s">
        <v>702</v>
      </c>
      <c r="D487" s="602" t="s">
        <v>705</v>
      </c>
      <c r="E487" s="603"/>
      <c r="F487" s="37" t="s">
        <v>706</v>
      </c>
      <c r="G487" s="37" t="s">
        <v>707</v>
      </c>
      <c r="H487" s="37" t="s">
        <v>708</v>
      </c>
      <c r="I487" s="37" t="s">
        <v>677</v>
      </c>
      <c r="J487" s="38" t="s">
        <v>709</v>
      </c>
    </row>
    <row r="488" spans="1:10" ht="13.5" thickBot="1">
      <c r="A488" s="39" t="s">
        <v>726</v>
      </c>
      <c r="B488" s="326" t="s">
        <v>672</v>
      </c>
      <c r="C488" s="39"/>
      <c r="D488" s="40" t="s">
        <v>703</v>
      </c>
      <c r="E488" s="42" t="s">
        <v>704</v>
      </c>
      <c r="F488" s="41"/>
      <c r="G488" s="41"/>
      <c r="H488" s="41"/>
      <c r="I488" s="41"/>
      <c r="J488" s="43"/>
    </row>
    <row r="489" spans="1:10" ht="13.5" thickBot="1">
      <c r="A489" s="124" t="s">
        <v>1076</v>
      </c>
      <c r="B489" s="152" t="s">
        <v>937</v>
      </c>
      <c r="C489" s="168">
        <f>C490+C495</f>
        <v>181337985.45</v>
      </c>
      <c r="D489" s="168">
        <f aca="true" t="shared" si="120" ref="D489:J489">D490+D495</f>
        <v>315015653.81000006</v>
      </c>
      <c r="E489" s="168">
        <f t="shared" si="120"/>
        <v>-22864395.83</v>
      </c>
      <c r="F489" s="168">
        <f t="shared" si="120"/>
        <v>473489243.43</v>
      </c>
      <c r="G489" s="168">
        <f t="shared" si="120"/>
        <v>21768688.77</v>
      </c>
      <c r="H489" s="168">
        <f t="shared" si="120"/>
        <v>158402749.24</v>
      </c>
      <c r="I489" s="168">
        <f t="shared" si="120"/>
        <v>180171438.01</v>
      </c>
      <c r="J489" s="176">
        <f t="shared" si="120"/>
        <v>293317805.42</v>
      </c>
    </row>
    <row r="490" spans="1:10" ht="14.25" thickBot="1" thickTop="1">
      <c r="A490" s="126" t="s">
        <v>536</v>
      </c>
      <c r="B490" s="164" t="s">
        <v>537</v>
      </c>
      <c r="C490" s="169">
        <f>C491+C492+C493</f>
        <v>0</v>
      </c>
      <c r="D490" s="169">
        <f>D491+D492+D493</f>
        <v>23700940.47</v>
      </c>
      <c r="E490" s="169">
        <f aca="true" t="shared" si="121" ref="E490:J490">E491+E492+E493</f>
        <v>3656624.33</v>
      </c>
      <c r="F490" s="169">
        <f t="shared" si="121"/>
        <v>27357564.8</v>
      </c>
      <c r="G490" s="169">
        <f t="shared" si="121"/>
        <v>0</v>
      </c>
      <c r="H490" s="169">
        <f t="shared" si="121"/>
        <v>19999999.81</v>
      </c>
      <c r="I490" s="169">
        <f t="shared" si="121"/>
        <v>19999999.81</v>
      </c>
      <c r="J490" s="178">
        <f t="shared" si="121"/>
        <v>7357564.990000001</v>
      </c>
    </row>
    <row r="491" spans="1:10" ht="12.75">
      <c r="A491" s="194" t="s">
        <v>1808</v>
      </c>
      <c r="B491" s="296" t="s">
        <v>1809</v>
      </c>
      <c r="C491" s="222">
        <v>0</v>
      </c>
      <c r="D491" s="222">
        <v>1493177</v>
      </c>
      <c r="E491" s="222">
        <v>0</v>
      </c>
      <c r="F491" s="183">
        <f>SUM(C491:E491)</f>
        <v>1493177</v>
      </c>
      <c r="G491" s="222">
        <v>0</v>
      </c>
      <c r="H491" s="222">
        <v>0</v>
      </c>
      <c r="I491" s="183">
        <f>G491+H491</f>
        <v>0</v>
      </c>
      <c r="J491" s="184">
        <f>F491-I491</f>
        <v>1493177</v>
      </c>
    </row>
    <row r="492" spans="1:10" ht="12.75">
      <c r="A492" s="135" t="s">
        <v>538</v>
      </c>
      <c r="B492" s="156" t="s">
        <v>539</v>
      </c>
      <c r="C492" s="217">
        <v>0</v>
      </c>
      <c r="D492" s="217">
        <v>5864387.8</v>
      </c>
      <c r="E492" s="217">
        <v>0</v>
      </c>
      <c r="F492" s="76">
        <f>SUM(C492:E492)</f>
        <v>5864387.8</v>
      </c>
      <c r="G492" s="217">
        <v>0</v>
      </c>
      <c r="H492" s="217">
        <v>0</v>
      </c>
      <c r="I492" s="76">
        <f>G492+H492</f>
        <v>0</v>
      </c>
      <c r="J492" s="174">
        <f>F492-I492</f>
        <v>5864387.8</v>
      </c>
    </row>
    <row r="493" spans="1:10" ht="12.75">
      <c r="A493" s="135" t="s">
        <v>1330</v>
      </c>
      <c r="B493" s="156" t="s">
        <v>311</v>
      </c>
      <c r="C493" s="217">
        <v>0</v>
      </c>
      <c r="D493" s="217">
        <v>16343375.67</v>
      </c>
      <c r="E493" s="217">
        <v>3656624.33</v>
      </c>
      <c r="F493" s="76">
        <f>SUM(C493:E493)</f>
        <v>20000000</v>
      </c>
      <c r="G493" s="217">
        <v>0</v>
      </c>
      <c r="H493" s="217">
        <v>19999999.81</v>
      </c>
      <c r="I493" s="76">
        <f>G493+H493</f>
        <v>19999999.81</v>
      </c>
      <c r="J493" s="174">
        <f>F493-I493</f>
        <v>0.1900000013411045</v>
      </c>
    </row>
    <row r="494" spans="1:10" ht="12.75">
      <c r="A494" s="187"/>
      <c r="B494" s="188"/>
      <c r="C494" s="211"/>
      <c r="D494" s="211"/>
      <c r="E494" s="211"/>
      <c r="F494" s="211"/>
      <c r="G494" s="211"/>
      <c r="H494" s="211"/>
      <c r="I494" s="211"/>
      <c r="J494" s="212"/>
    </row>
    <row r="495" spans="1:10" ht="13.5" thickBot="1">
      <c r="A495" s="128" t="s">
        <v>300</v>
      </c>
      <c r="B495" s="151" t="s">
        <v>301</v>
      </c>
      <c r="C495" s="166">
        <f aca="true" t="shared" si="122" ref="C495:J495">SUM(C496:C500)</f>
        <v>181337985.45</v>
      </c>
      <c r="D495" s="166">
        <f t="shared" si="122"/>
        <v>291314713.34000003</v>
      </c>
      <c r="E495" s="166">
        <f t="shared" si="122"/>
        <v>-26521020.159999996</v>
      </c>
      <c r="F495" s="166">
        <f t="shared" si="122"/>
        <v>446131678.63</v>
      </c>
      <c r="G495" s="166">
        <f t="shared" si="122"/>
        <v>21768688.77</v>
      </c>
      <c r="H495" s="166">
        <f t="shared" si="122"/>
        <v>138402749.43</v>
      </c>
      <c r="I495" s="166">
        <f t="shared" si="122"/>
        <v>160171438.2</v>
      </c>
      <c r="J495" s="173">
        <f t="shared" si="122"/>
        <v>285960240.43</v>
      </c>
    </row>
    <row r="496" spans="1:10" ht="12.75">
      <c r="A496" s="135" t="s">
        <v>420</v>
      </c>
      <c r="B496" s="156" t="s">
        <v>421</v>
      </c>
      <c r="C496" s="217">
        <v>0</v>
      </c>
      <c r="D496" s="217">
        <v>107895581.45</v>
      </c>
      <c r="E496" s="217">
        <v>6343375.67</v>
      </c>
      <c r="F496" s="76">
        <f>SUM(C496:E496)</f>
        <v>114238957.12</v>
      </c>
      <c r="G496" s="217">
        <v>8399255</v>
      </c>
      <c r="H496" s="217">
        <v>53839702.12</v>
      </c>
      <c r="I496" s="644">
        <f>G496+H496</f>
        <v>62238957.12</v>
      </c>
      <c r="J496" s="174">
        <f>F496-I496</f>
        <v>52000000.00000001</v>
      </c>
    </row>
    <row r="497" spans="1:10" ht="12.75">
      <c r="A497" s="9" t="s">
        <v>302</v>
      </c>
      <c r="B497" s="51" t="s">
        <v>303</v>
      </c>
      <c r="C497" s="76">
        <v>181337985.45</v>
      </c>
      <c r="D497" s="76">
        <v>118043024.45</v>
      </c>
      <c r="E497" s="76">
        <v>-32864395.83</v>
      </c>
      <c r="F497" s="76">
        <f>SUM(C497:E497)</f>
        <v>266516614.07</v>
      </c>
      <c r="G497" s="76">
        <v>13369433.77</v>
      </c>
      <c r="H497" s="76">
        <v>84563047.31</v>
      </c>
      <c r="I497" s="76">
        <f>G497+H497</f>
        <v>97932481.08</v>
      </c>
      <c r="J497" s="174">
        <f>F497-I497</f>
        <v>168584132.99</v>
      </c>
    </row>
    <row r="498" spans="1:10" ht="12.75">
      <c r="A498" s="9" t="s">
        <v>561</v>
      </c>
      <c r="B498" s="51" t="s">
        <v>304</v>
      </c>
      <c r="C498" s="76">
        <v>0</v>
      </c>
      <c r="D498" s="76">
        <v>2376107.44</v>
      </c>
      <c r="E498" s="76">
        <v>0</v>
      </c>
      <c r="F498" s="76">
        <f>SUM(C498:E498)</f>
        <v>2376107.44</v>
      </c>
      <c r="G498" s="76">
        <v>0</v>
      </c>
      <c r="H498" s="76">
        <v>0</v>
      </c>
      <c r="I498" s="76">
        <f>G498+H498</f>
        <v>0</v>
      </c>
      <c r="J498" s="174">
        <f>F498-I498</f>
        <v>2376107.44</v>
      </c>
    </row>
    <row r="499" spans="1:10" ht="12.75">
      <c r="A499" s="9" t="s">
        <v>540</v>
      </c>
      <c r="B499" s="51" t="s">
        <v>541</v>
      </c>
      <c r="C499" s="76">
        <v>0</v>
      </c>
      <c r="D499" s="76">
        <v>63000000</v>
      </c>
      <c r="E499" s="76">
        <v>0</v>
      </c>
      <c r="F499" s="76">
        <f>SUM(C499:E499)</f>
        <v>63000000</v>
      </c>
      <c r="G499" s="76">
        <v>0</v>
      </c>
      <c r="H499" s="76">
        <v>0</v>
      </c>
      <c r="I499" s="76">
        <f>G499+H499</f>
        <v>0</v>
      </c>
      <c r="J499" s="174">
        <f>F499-I499</f>
        <v>63000000</v>
      </c>
    </row>
    <row r="500" spans="1:10" ht="12.75">
      <c r="A500" s="9" t="s">
        <v>1210</v>
      </c>
      <c r="B500" s="51" t="s">
        <v>1211</v>
      </c>
      <c r="C500" s="76">
        <v>0</v>
      </c>
      <c r="D500" s="76">
        <v>0</v>
      </c>
      <c r="E500" s="76">
        <v>0</v>
      </c>
      <c r="F500" s="76">
        <f>SUM(C500:E500)</f>
        <v>0</v>
      </c>
      <c r="G500" s="76">
        <v>0</v>
      </c>
      <c r="H500" s="76">
        <v>0</v>
      </c>
      <c r="I500" s="76">
        <f>G500+H500</f>
        <v>0</v>
      </c>
      <c r="J500" s="174">
        <f>F500-I500</f>
        <v>0</v>
      </c>
    </row>
    <row r="501" spans="1:10" ht="12.75">
      <c r="A501" s="9"/>
      <c r="B501" s="51"/>
      <c r="C501" s="76"/>
      <c r="D501" s="76"/>
      <c r="E501" s="76"/>
      <c r="F501" s="76"/>
      <c r="G501" s="76"/>
      <c r="H501" s="76"/>
      <c r="I501" s="76"/>
      <c r="J501" s="174"/>
    </row>
    <row r="502" spans="1:10" ht="13.5" thickBot="1">
      <c r="A502" s="124" t="s">
        <v>1332</v>
      </c>
      <c r="B502" s="248" t="s">
        <v>1333</v>
      </c>
      <c r="C502" s="168">
        <f>C506+C503</f>
        <v>0</v>
      </c>
      <c r="D502" s="168">
        <f aca="true" t="shared" si="123" ref="D502:J502">D506+D503</f>
        <v>0</v>
      </c>
      <c r="E502" s="168">
        <f t="shared" si="123"/>
        <v>0</v>
      </c>
      <c r="F502" s="168">
        <f t="shared" si="123"/>
        <v>0</v>
      </c>
      <c r="G502" s="168">
        <f t="shared" si="123"/>
        <v>0</v>
      </c>
      <c r="H502" s="168">
        <f t="shared" si="123"/>
        <v>0</v>
      </c>
      <c r="I502" s="168">
        <f t="shared" si="123"/>
        <v>0</v>
      </c>
      <c r="J502" s="176">
        <f t="shared" si="123"/>
        <v>0</v>
      </c>
    </row>
    <row r="503" spans="1:10" ht="14.25" thickBot="1" thickTop="1">
      <c r="A503" s="126" t="s">
        <v>1425</v>
      </c>
      <c r="B503" s="153" t="s">
        <v>1426</v>
      </c>
      <c r="C503" s="169">
        <f>C504</f>
        <v>0</v>
      </c>
      <c r="D503" s="169">
        <f aca="true" t="shared" si="124" ref="D503:J503">D504</f>
        <v>0</v>
      </c>
      <c r="E503" s="169">
        <f t="shared" si="124"/>
        <v>0</v>
      </c>
      <c r="F503" s="169">
        <f t="shared" si="124"/>
        <v>0</v>
      </c>
      <c r="G503" s="169">
        <f t="shared" si="124"/>
        <v>0</v>
      </c>
      <c r="H503" s="169">
        <f t="shared" si="124"/>
        <v>0</v>
      </c>
      <c r="I503" s="169">
        <f t="shared" si="124"/>
        <v>0</v>
      </c>
      <c r="J503" s="178">
        <f t="shared" si="124"/>
        <v>0</v>
      </c>
    </row>
    <row r="504" spans="1:10" ht="12.75">
      <c r="A504" s="194" t="s">
        <v>1427</v>
      </c>
      <c r="B504" s="455" t="s">
        <v>1428</v>
      </c>
      <c r="C504" s="222">
        <v>0</v>
      </c>
      <c r="D504" s="222">
        <v>0</v>
      </c>
      <c r="E504" s="222">
        <v>0</v>
      </c>
      <c r="F504" s="76">
        <f>SUM(C504:E504)</f>
        <v>0</v>
      </c>
      <c r="G504" s="222">
        <v>0</v>
      </c>
      <c r="H504" s="222">
        <v>0</v>
      </c>
      <c r="I504" s="76">
        <f>G504+H504</f>
        <v>0</v>
      </c>
      <c r="J504" s="174">
        <f>F504-I504</f>
        <v>0</v>
      </c>
    </row>
    <row r="505" spans="1:10" ht="12.75">
      <c r="A505" s="187"/>
      <c r="B505" s="454"/>
      <c r="C505" s="211"/>
      <c r="D505" s="211"/>
      <c r="E505" s="211"/>
      <c r="F505" s="211"/>
      <c r="G505" s="211"/>
      <c r="H505" s="211"/>
      <c r="I505" s="211"/>
      <c r="J505" s="212"/>
    </row>
    <row r="506" spans="1:10" ht="13.5" thickBot="1">
      <c r="A506" s="128" t="s">
        <v>1334</v>
      </c>
      <c r="B506" s="151" t="s">
        <v>568</v>
      </c>
      <c r="C506" s="166">
        <f>C507</f>
        <v>0</v>
      </c>
      <c r="D506" s="166">
        <f aca="true" t="shared" si="125" ref="D506:J506">D507</f>
        <v>0</v>
      </c>
      <c r="E506" s="166">
        <f t="shared" si="125"/>
        <v>0</v>
      </c>
      <c r="F506" s="166">
        <f t="shared" si="125"/>
        <v>0</v>
      </c>
      <c r="G506" s="166">
        <f t="shared" si="125"/>
        <v>0</v>
      </c>
      <c r="H506" s="166">
        <f t="shared" si="125"/>
        <v>0</v>
      </c>
      <c r="I506" s="166">
        <f t="shared" si="125"/>
        <v>0</v>
      </c>
      <c r="J506" s="173">
        <f t="shared" si="125"/>
        <v>0</v>
      </c>
    </row>
    <row r="507" spans="1:10" ht="12.75">
      <c r="A507" s="135" t="s">
        <v>1335</v>
      </c>
      <c r="B507" s="245" t="s">
        <v>434</v>
      </c>
      <c r="C507" s="76">
        <v>0</v>
      </c>
      <c r="D507" s="76">
        <v>0</v>
      </c>
      <c r="E507" s="76">
        <v>0</v>
      </c>
      <c r="F507" s="76">
        <f>SUM(C507:E507)</f>
        <v>0</v>
      </c>
      <c r="G507" s="76">
        <v>0</v>
      </c>
      <c r="H507" s="76">
        <v>0</v>
      </c>
      <c r="I507" s="76">
        <f>G507+H507</f>
        <v>0</v>
      </c>
      <c r="J507" s="174">
        <f>F507-I507</f>
        <v>0</v>
      </c>
    </row>
    <row r="508" spans="1:10" ht="12.75">
      <c r="A508" s="9"/>
      <c r="B508" s="51"/>
      <c r="C508" s="76"/>
      <c r="D508" s="76"/>
      <c r="E508" s="76"/>
      <c r="F508" s="76"/>
      <c r="G508" s="76"/>
      <c r="H508" s="76"/>
      <c r="I508" s="76"/>
      <c r="J508" s="174"/>
    </row>
    <row r="509" spans="1:10" ht="13.5" thickBot="1">
      <c r="A509" s="124" t="s">
        <v>424</v>
      </c>
      <c r="B509" s="248" t="s">
        <v>425</v>
      </c>
      <c r="C509" s="168">
        <f aca="true" t="shared" si="126" ref="C509:J509">C510+C513</f>
        <v>15000000</v>
      </c>
      <c r="D509" s="168">
        <f t="shared" si="126"/>
        <v>33000000</v>
      </c>
      <c r="E509" s="168">
        <f t="shared" si="126"/>
        <v>-1500000</v>
      </c>
      <c r="F509" s="168">
        <f t="shared" si="126"/>
        <v>46500000</v>
      </c>
      <c r="G509" s="168">
        <f t="shared" si="126"/>
        <v>31000000</v>
      </c>
      <c r="H509" s="168">
        <f t="shared" si="126"/>
        <v>6000000</v>
      </c>
      <c r="I509" s="168">
        <f t="shared" si="126"/>
        <v>37000000</v>
      </c>
      <c r="J509" s="176">
        <f t="shared" si="126"/>
        <v>9500000</v>
      </c>
    </row>
    <row r="510" spans="1:10" ht="14.25" thickBot="1" thickTop="1">
      <c r="A510" s="126" t="s">
        <v>542</v>
      </c>
      <c r="B510" s="343" t="s">
        <v>543</v>
      </c>
      <c r="C510" s="169">
        <f>C511</f>
        <v>0</v>
      </c>
      <c r="D510" s="169">
        <f aca="true" t="shared" si="127" ref="D510:J510">D511</f>
        <v>0</v>
      </c>
      <c r="E510" s="169">
        <f t="shared" si="127"/>
        <v>0</v>
      </c>
      <c r="F510" s="169">
        <f t="shared" si="127"/>
        <v>0</v>
      </c>
      <c r="G510" s="169">
        <f t="shared" si="127"/>
        <v>0</v>
      </c>
      <c r="H510" s="169">
        <f t="shared" si="127"/>
        <v>0</v>
      </c>
      <c r="I510" s="169">
        <f t="shared" si="127"/>
        <v>0</v>
      </c>
      <c r="J510" s="178">
        <f t="shared" si="127"/>
        <v>0</v>
      </c>
    </row>
    <row r="511" spans="1:10" ht="12.75">
      <c r="A511" s="135" t="s">
        <v>544</v>
      </c>
      <c r="B511" s="157" t="s">
        <v>545</v>
      </c>
      <c r="C511" s="217">
        <v>0</v>
      </c>
      <c r="D511" s="217">
        <v>0</v>
      </c>
      <c r="E511" s="217">
        <v>0</v>
      </c>
      <c r="F511" s="76">
        <f>SUM(C511:E511)</f>
        <v>0</v>
      </c>
      <c r="G511" s="217">
        <v>0</v>
      </c>
      <c r="H511" s="217">
        <v>0</v>
      </c>
      <c r="I511" s="76">
        <f>G511+H511</f>
        <v>0</v>
      </c>
      <c r="J511" s="174">
        <f>F511-I511</f>
        <v>0</v>
      </c>
    </row>
    <row r="512" spans="1:10" ht="13.5" thickBot="1">
      <c r="A512" s="189"/>
      <c r="B512" s="379"/>
      <c r="C512" s="210"/>
      <c r="D512" s="210"/>
      <c r="E512" s="210"/>
      <c r="F512" s="88"/>
      <c r="G512" s="210"/>
      <c r="H512" s="210"/>
      <c r="I512" s="88"/>
      <c r="J512" s="180"/>
    </row>
    <row r="513" spans="1:10" ht="13.5" thickBot="1">
      <c r="A513" s="128" t="s">
        <v>426</v>
      </c>
      <c r="B513" s="137" t="s">
        <v>427</v>
      </c>
      <c r="C513" s="166">
        <f>C514</f>
        <v>15000000</v>
      </c>
      <c r="D513" s="166">
        <f aca="true" t="shared" si="128" ref="D513:J513">D514</f>
        <v>33000000</v>
      </c>
      <c r="E513" s="166">
        <f t="shared" si="128"/>
        <v>-1500000</v>
      </c>
      <c r="F513" s="166">
        <f t="shared" si="128"/>
        <v>46500000</v>
      </c>
      <c r="G513" s="166">
        <f t="shared" si="128"/>
        <v>31000000</v>
      </c>
      <c r="H513" s="166">
        <f t="shared" si="128"/>
        <v>6000000</v>
      </c>
      <c r="I513" s="166">
        <f t="shared" si="128"/>
        <v>37000000</v>
      </c>
      <c r="J513" s="173">
        <f t="shared" si="128"/>
        <v>9500000</v>
      </c>
    </row>
    <row r="514" spans="1:10" ht="12.75">
      <c r="A514" s="22" t="s">
        <v>428</v>
      </c>
      <c r="B514" s="378" t="s">
        <v>546</v>
      </c>
      <c r="C514" s="183">
        <v>15000000</v>
      </c>
      <c r="D514" s="183">
        <v>33000000</v>
      </c>
      <c r="E514" s="183">
        <v>-1500000</v>
      </c>
      <c r="F514" s="183">
        <f>SUM(C514:E514)</f>
        <v>46500000</v>
      </c>
      <c r="G514" s="183">
        <v>31000000</v>
      </c>
      <c r="H514" s="183">
        <v>6000000</v>
      </c>
      <c r="I514" s="643">
        <f>G514+H514</f>
        <v>37000000</v>
      </c>
      <c r="J514" s="184">
        <f>F514-I514</f>
        <v>9500000</v>
      </c>
    </row>
    <row r="515" spans="1:10" ht="12.75">
      <c r="A515" s="9"/>
      <c r="B515" s="97"/>
      <c r="C515" s="76"/>
      <c r="D515" s="76"/>
      <c r="E515" s="76"/>
      <c r="F515" s="76"/>
      <c r="G515" s="76"/>
      <c r="H515" s="76"/>
      <c r="I515" s="76"/>
      <c r="J515" s="174"/>
    </row>
    <row r="516" spans="1:10" ht="13.5" thickBot="1">
      <c r="A516" s="124" t="s">
        <v>1077</v>
      </c>
      <c r="B516" s="152" t="s">
        <v>1078</v>
      </c>
      <c r="C516" s="168">
        <f aca="true" t="shared" si="129" ref="C516:J516">C517</f>
        <v>7828926.87</v>
      </c>
      <c r="D516" s="168">
        <f t="shared" si="129"/>
        <v>0</v>
      </c>
      <c r="E516" s="168">
        <f t="shared" si="129"/>
        <v>0</v>
      </c>
      <c r="F516" s="168">
        <f t="shared" si="129"/>
        <v>7828926.87</v>
      </c>
      <c r="G516" s="168">
        <f t="shared" si="129"/>
        <v>0</v>
      </c>
      <c r="H516" s="168">
        <f t="shared" si="129"/>
        <v>0</v>
      </c>
      <c r="I516" s="168">
        <f t="shared" si="129"/>
        <v>0</v>
      </c>
      <c r="J516" s="176">
        <f t="shared" si="129"/>
        <v>7828926.87</v>
      </c>
    </row>
    <row r="517" spans="1:10" ht="14.25" thickBot="1" thickTop="1">
      <c r="A517" s="126" t="s">
        <v>1079</v>
      </c>
      <c r="B517" s="153" t="s">
        <v>1080</v>
      </c>
      <c r="C517" s="169">
        <f>C519+C518</f>
        <v>7828926.87</v>
      </c>
      <c r="D517" s="169">
        <f aca="true" t="shared" si="130" ref="D517:J517">D519+D518</f>
        <v>0</v>
      </c>
      <c r="E517" s="169">
        <f t="shared" si="130"/>
        <v>0</v>
      </c>
      <c r="F517" s="169">
        <f t="shared" si="130"/>
        <v>7828926.87</v>
      </c>
      <c r="G517" s="169">
        <f t="shared" si="130"/>
        <v>0</v>
      </c>
      <c r="H517" s="169">
        <f t="shared" si="130"/>
        <v>0</v>
      </c>
      <c r="I517" s="169">
        <f t="shared" si="130"/>
        <v>0</v>
      </c>
      <c r="J517" s="178">
        <f t="shared" si="130"/>
        <v>7828926.87</v>
      </c>
    </row>
    <row r="518" spans="1:10" ht="13.5" thickBot="1">
      <c r="A518" s="128" t="s">
        <v>1429</v>
      </c>
      <c r="B518" s="137" t="s">
        <v>1430</v>
      </c>
      <c r="C518" s="166">
        <v>0</v>
      </c>
      <c r="D518" s="166">
        <v>0</v>
      </c>
      <c r="E518" s="166">
        <v>0</v>
      </c>
      <c r="F518" s="166">
        <f>SUM(C518:E518)</f>
        <v>0</v>
      </c>
      <c r="G518" s="166">
        <v>0</v>
      </c>
      <c r="H518" s="166">
        <v>0</v>
      </c>
      <c r="I518" s="181">
        <f>G518+H518</f>
        <v>0</v>
      </c>
      <c r="J518" s="182">
        <f>F518-I518</f>
        <v>0</v>
      </c>
    </row>
    <row r="519" spans="1:10" ht="13.5" thickBot="1">
      <c r="A519" s="128" t="s">
        <v>1081</v>
      </c>
      <c r="B519" s="137" t="s">
        <v>400</v>
      </c>
      <c r="C519" s="166">
        <f aca="true" t="shared" si="131" ref="C519:J519">SUM(C520:C521)</f>
        <v>7828926.87</v>
      </c>
      <c r="D519" s="166">
        <f t="shared" si="131"/>
        <v>0</v>
      </c>
      <c r="E519" s="166">
        <f t="shared" si="131"/>
        <v>0</v>
      </c>
      <c r="F519" s="166">
        <f t="shared" si="131"/>
        <v>7828926.87</v>
      </c>
      <c r="G519" s="166">
        <f t="shared" si="131"/>
        <v>0</v>
      </c>
      <c r="H519" s="166">
        <f t="shared" si="131"/>
        <v>0</v>
      </c>
      <c r="I519" s="166">
        <f t="shared" si="131"/>
        <v>0</v>
      </c>
      <c r="J519" s="173">
        <f t="shared" si="131"/>
        <v>7828926.87</v>
      </c>
    </row>
    <row r="520" spans="1:10" ht="12.75">
      <c r="A520" s="22" t="s">
        <v>401</v>
      </c>
      <c r="B520" s="236" t="s">
        <v>1082</v>
      </c>
      <c r="C520" s="183">
        <v>7828926.87</v>
      </c>
      <c r="D520" s="183">
        <v>0</v>
      </c>
      <c r="E520" s="183">
        <v>0</v>
      </c>
      <c r="F520" s="183">
        <f>C520+D520+E520</f>
        <v>7828926.87</v>
      </c>
      <c r="G520" s="183">
        <v>0</v>
      </c>
      <c r="H520" s="183">
        <v>0</v>
      </c>
      <c r="I520" s="183">
        <f>G520+H520</f>
        <v>0</v>
      </c>
      <c r="J520" s="184">
        <f>F520-I520</f>
        <v>7828926.87</v>
      </c>
    </row>
    <row r="521" spans="1:10" ht="12.75">
      <c r="A521" s="9" t="s">
        <v>547</v>
      </c>
      <c r="B521" s="156" t="s">
        <v>1251</v>
      </c>
      <c r="C521" s="76">
        <v>0</v>
      </c>
      <c r="D521" s="76">
        <v>0</v>
      </c>
      <c r="E521" s="76">
        <v>0</v>
      </c>
      <c r="F521" s="76">
        <f>C521+D521+E521</f>
        <v>0</v>
      </c>
      <c r="G521" s="76">
        <v>0</v>
      </c>
      <c r="H521" s="76">
        <v>0</v>
      </c>
      <c r="I521" s="76">
        <f>G521+H521</f>
        <v>0</v>
      </c>
      <c r="J521" s="174">
        <f>F521-I521</f>
        <v>0</v>
      </c>
    </row>
    <row r="522" spans="1:10" ht="13.5" thickBot="1">
      <c r="A522" s="7"/>
      <c r="B522" s="19"/>
      <c r="C522" s="88"/>
      <c r="D522" s="88"/>
      <c r="E522" s="88"/>
      <c r="F522" s="88"/>
      <c r="G522" s="88"/>
      <c r="H522" s="88"/>
      <c r="I522" s="88"/>
      <c r="J522" s="180"/>
    </row>
    <row r="523" spans="1:10" ht="12.75">
      <c r="A523" s="52"/>
      <c r="B523" s="51"/>
      <c r="C523" s="76"/>
      <c r="D523" s="76"/>
      <c r="E523" s="76"/>
      <c r="F523" s="76"/>
      <c r="G523" s="76"/>
      <c r="H523" s="76"/>
      <c r="I523" s="76"/>
      <c r="J523" s="76"/>
    </row>
    <row r="524" spans="1:10" ht="12.75">
      <c r="A524" s="32" t="s">
        <v>699</v>
      </c>
      <c r="B524" s="32"/>
      <c r="C524" s="32"/>
      <c r="D524" s="32"/>
      <c r="E524" s="32"/>
      <c r="F524" s="2"/>
      <c r="G524" s="76"/>
      <c r="H524" s="76"/>
      <c r="I524" s="2"/>
      <c r="J524" s="55" t="s">
        <v>684</v>
      </c>
    </row>
    <row r="525" spans="1:10" ht="13.5" thickBot="1">
      <c r="A525" s="84" t="str">
        <f>A426</f>
        <v>INFORME TRIMESTRAL DE EGRESOS (4 TRIMESTRE DEL 2015)  PROGRAMA: INVERSIONES</v>
      </c>
      <c r="B525" s="84"/>
      <c r="C525" s="84"/>
      <c r="D525" s="84"/>
      <c r="E525" s="84"/>
      <c r="F525" s="5"/>
      <c r="G525" s="5"/>
      <c r="H525" s="5"/>
      <c r="I525" s="5"/>
      <c r="J525" s="5"/>
    </row>
    <row r="526" spans="1:10" ht="13.5" thickBot="1">
      <c r="A526" s="33"/>
      <c r="B526" s="20"/>
      <c r="C526" s="599" t="s">
        <v>673</v>
      </c>
      <c r="D526" s="600"/>
      <c r="E526" s="600"/>
      <c r="F526" s="601"/>
      <c r="G526" s="599" t="s">
        <v>710</v>
      </c>
      <c r="H526" s="600"/>
      <c r="I526" s="601"/>
      <c r="J526" s="34"/>
    </row>
    <row r="527" spans="1:10" ht="12.75">
      <c r="A527" s="35" t="s">
        <v>684</v>
      </c>
      <c r="B527" s="36" t="s">
        <v>684</v>
      </c>
      <c r="C527" s="37" t="s">
        <v>702</v>
      </c>
      <c r="D527" s="602" t="s">
        <v>705</v>
      </c>
      <c r="E527" s="603"/>
      <c r="F527" s="37" t="s">
        <v>706</v>
      </c>
      <c r="G527" s="37" t="s">
        <v>707</v>
      </c>
      <c r="H527" s="37" t="s">
        <v>708</v>
      </c>
      <c r="I527" s="37" t="s">
        <v>677</v>
      </c>
      <c r="J527" s="38" t="s">
        <v>709</v>
      </c>
    </row>
    <row r="528" spans="1:10" ht="13.5" thickBot="1">
      <c r="A528" s="39" t="s">
        <v>726</v>
      </c>
      <c r="B528" s="40" t="s">
        <v>672</v>
      </c>
      <c r="C528" s="41"/>
      <c r="D528" s="40" t="s">
        <v>703</v>
      </c>
      <c r="E528" s="42" t="s">
        <v>704</v>
      </c>
      <c r="F528" s="41"/>
      <c r="G528" s="41"/>
      <c r="H528" s="41"/>
      <c r="I528" s="41"/>
      <c r="J528" s="43"/>
    </row>
    <row r="529" spans="1:10" ht="13.5" thickBot="1">
      <c r="A529" s="118" t="s">
        <v>727</v>
      </c>
      <c r="B529" s="53" t="s">
        <v>728</v>
      </c>
      <c r="C529" s="204">
        <f aca="true" t="shared" si="132" ref="C529:J529">SUM(C530:C534)</f>
        <v>331498743.78999996</v>
      </c>
      <c r="D529" s="204">
        <f t="shared" si="132"/>
        <v>353015653.81</v>
      </c>
      <c r="E529" s="204">
        <f t="shared" si="132"/>
        <v>-23964395.83</v>
      </c>
      <c r="F529" s="650">
        <f t="shared" si="132"/>
        <v>660550001.7700001</v>
      </c>
      <c r="G529" s="204">
        <f t="shared" si="132"/>
        <v>70343415.68</v>
      </c>
      <c r="H529" s="204">
        <f t="shared" si="132"/>
        <v>171940653.67000002</v>
      </c>
      <c r="I529" s="650">
        <f t="shared" si="132"/>
        <v>242284069.35</v>
      </c>
      <c r="J529" s="205">
        <f t="shared" si="132"/>
        <v>418265932.4200001</v>
      </c>
    </row>
    <row r="530" spans="1:10" ht="13.5" thickBot="1">
      <c r="A530" s="344" t="s">
        <v>975</v>
      </c>
      <c r="B530" s="316" t="s">
        <v>429</v>
      </c>
      <c r="C530" s="317">
        <v>0</v>
      </c>
      <c r="D530" s="317">
        <v>124238957.12</v>
      </c>
      <c r="E530" s="317">
        <v>10000000</v>
      </c>
      <c r="F530" s="220">
        <f>C530+D530+E530</f>
        <v>134238957.12</v>
      </c>
      <c r="G530" s="317">
        <v>8399255</v>
      </c>
      <c r="H530" s="647">
        <v>73839701.93</v>
      </c>
      <c r="I530" s="648">
        <f>G530+H530</f>
        <v>82238956.93</v>
      </c>
      <c r="J530" s="221">
        <f>F530-I530</f>
        <v>52000000.19</v>
      </c>
    </row>
    <row r="531" spans="1:10" ht="14.25" thickBot="1" thickTop="1">
      <c r="A531" s="8" t="s">
        <v>977</v>
      </c>
      <c r="B531" s="56" t="s">
        <v>732</v>
      </c>
      <c r="C531" s="220">
        <v>211669816.92</v>
      </c>
      <c r="D531" s="220">
        <v>124536201.45</v>
      </c>
      <c r="E531" s="220">
        <v>-32464395.83</v>
      </c>
      <c r="F531" s="220">
        <f>C531+D531+E531</f>
        <v>303741622.54</v>
      </c>
      <c r="G531" s="220">
        <v>30944160.68</v>
      </c>
      <c r="H531" s="220">
        <v>92100951.74</v>
      </c>
      <c r="I531" s="220">
        <f>G531+H531</f>
        <v>123045112.41999999</v>
      </c>
      <c r="J531" s="221">
        <f>F531-I531</f>
        <v>180696510.12000003</v>
      </c>
    </row>
    <row r="532" spans="1:10" ht="14.25" thickBot="1" thickTop="1">
      <c r="A532" s="18" t="s">
        <v>1069</v>
      </c>
      <c r="B532" s="17" t="s">
        <v>309</v>
      </c>
      <c r="C532" s="223">
        <v>0</v>
      </c>
      <c r="D532" s="223">
        <v>2376107.44</v>
      </c>
      <c r="E532" s="223">
        <v>0</v>
      </c>
      <c r="F532" s="220">
        <f>C532+D532+E532</f>
        <v>2376107.44</v>
      </c>
      <c r="G532" s="223">
        <v>0</v>
      </c>
      <c r="H532" s="223">
        <v>0</v>
      </c>
      <c r="I532" s="220">
        <f>G532+H532</f>
        <v>0</v>
      </c>
      <c r="J532" s="221">
        <f>F532-I532</f>
        <v>2376107.44</v>
      </c>
    </row>
    <row r="533" spans="1:10" ht="14.25" thickBot="1" thickTop="1">
      <c r="A533" s="9" t="s">
        <v>1070</v>
      </c>
      <c r="B533" s="51" t="s">
        <v>245</v>
      </c>
      <c r="C533" s="76">
        <v>97000000</v>
      </c>
      <c r="D533" s="76">
        <v>68864387.8</v>
      </c>
      <c r="E533" s="76">
        <v>0</v>
      </c>
      <c r="F533" s="220">
        <f>C533+D533+E533</f>
        <v>165864387.8</v>
      </c>
      <c r="G533" s="76">
        <v>0</v>
      </c>
      <c r="H533" s="76">
        <v>0</v>
      </c>
      <c r="I533" s="220">
        <f>G533+H533</f>
        <v>0</v>
      </c>
      <c r="J533" s="221">
        <f>F533-I533</f>
        <v>165864387.8</v>
      </c>
    </row>
    <row r="534" spans="1:10" ht="14.25" thickBot="1" thickTop="1">
      <c r="A534" s="93" t="s">
        <v>1083</v>
      </c>
      <c r="B534" s="94" t="s">
        <v>737</v>
      </c>
      <c r="C534" s="200">
        <v>22828926.87</v>
      </c>
      <c r="D534" s="200">
        <v>33000000</v>
      </c>
      <c r="E534" s="200">
        <v>-1500000</v>
      </c>
      <c r="F534" s="200">
        <f>C534+D534+E534</f>
        <v>54328926.870000005</v>
      </c>
      <c r="G534" s="200">
        <v>31000000</v>
      </c>
      <c r="H534" s="649">
        <v>6000000</v>
      </c>
      <c r="I534" s="649">
        <f>G534+H534</f>
        <v>37000000</v>
      </c>
      <c r="J534" s="201">
        <f>F534-I534</f>
        <v>17328926.870000005</v>
      </c>
    </row>
    <row r="535" spans="1:10" ht="12.75">
      <c r="A535" s="52"/>
      <c r="B535" s="5"/>
      <c r="C535" s="76"/>
      <c r="D535" s="76"/>
      <c r="E535" s="76"/>
      <c r="F535" s="76"/>
      <c r="G535" s="76"/>
      <c r="H535" s="76"/>
      <c r="I535" s="76"/>
      <c r="J535" s="76"/>
    </row>
    <row r="536" spans="1:10" ht="12.75">
      <c r="A536" s="52"/>
      <c r="B536" s="5"/>
      <c r="C536" s="76"/>
      <c r="D536" s="76"/>
      <c r="E536" s="76"/>
      <c r="F536" s="76"/>
      <c r="G536" s="76"/>
      <c r="H536" s="76"/>
      <c r="I536" s="76"/>
      <c r="J536" s="76"/>
    </row>
    <row r="537" spans="1:10" ht="12.75">
      <c r="A537" s="52"/>
      <c r="B537" s="5"/>
      <c r="C537" s="76"/>
      <c r="D537" s="76"/>
      <c r="E537" s="76"/>
      <c r="F537" s="76"/>
      <c r="G537" s="76"/>
      <c r="H537" s="76"/>
      <c r="I537" s="76"/>
      <c r="J537" s="76"/>
    </row>
    <row r="538" spans="1:10" ht="12.75">
      <c r="A538" s="32" t="s">
        <v>699</v>
      </c>
      <c r="B538" s="32"/>
      <c r="C538" s="32"/>
      <c r="D538" s="32"/>
      <c r="E538" s="32"/>
      <c r="F538" s="32"/>
      <c r="G538" s="32"/>
      <c r="H538" s="32"/>
      <c r="I538" s="32"/>
      <c r="J538" s="55" t="s">
        <v>1456</v>
      </c>
    </row>
    <row r="539" spans="1:10" ht="13.5" thickBot="1">
      <c r="A539" s="84" t="s">
        <v>1910</v>
      </c>
      <c r="B539" s="84"/>
      <c r="C539" s="84"/>
      <c r="D539" s="84"/>
      <c r="E539" s="84"/>
      <c r="F539" s="32"/>
      <c r="G539" s="32"/>
      <c r="H539" s="32"/>
      <c r="I539" s="32"/>
      <c r="J539" s="32"/>
    </row>
    <row r="540" spans="1:10" ht="13.5" thickBot="1">
      <c r="A540" s="33"/>
      <c r="B540" s="20"/>
      <c r="C540" s="599" t="s">
        <v>673</v>
      </c>
      <c r="D540" s="600"/>
      <c r="E540" s="600"/>
      <c r="F540" s="601"/>
      <c r="G540" s="599" t="s">
        <v>710</v>
      </c>
      <c r="H540" s="600"/>
      <c r="I540" s="601"/>
      <c r="J540" s="34"/>
    </row>
    <row r="541" spans="1:10" ht="12.75">
      <c r="A541" s="35" t="s">
        <v>684</v>
      </c>
      <c r="B541" s="324" t="s">
        <v>684</v>
      </c>
      <c r="C541" s="256" t="s">
        <v>702</v>
      </c>
      <c r="D541" s="602" t="s">
        <v>705</v>
      </c>
      <c r="E541" s="603"/>
      <c r="F541" s="37" t="s">
        <v>706</v>
      </c>
      <c r="G541" s="37" t="s">
        <v>707</v>
      </c>
      <c r="H541" s="37" t="s">
        <v>708</v>
      </c>
      <c r="I541" s="37" t="s">
        <v>677</v>
      </c>
      <c r="J541" s="38" t="s">
        <v>709</v>
      </c>
    </row>
    <row r="542" spans="1:10" ht="13.5" thickBot="1">
      <c r="A542" s="39" t="s">
        <v>726</v>
      </c>
      <c r="B542" s="325" t="s">
        <v>672</v>
      </c>
      <c r="C542" s="39"/>
      <c r="D542" s="40" t="s">
        <v>703</v>
      </c>
      <c r="E542" s="42" t="s">
        <v>704</v>
      </c>
      <c r="F542" s="41"/>
      <c r="G542" s="41"/>
      <c r="H542" s="41"/>
      <c r="I542" s="41"/>
      <c r="J542" s="43"/>
    </row>
    <row r="543" spans="1:10" ht="13.5" thickBot="1">
      <c r="A543" s="118" t="s">
        <v>441</v>
      </c>
      <c r="B543" s="53" t="s">
        <v>728</v>
      </c>
      <c r="C543" s="197">
        <f aca="true" t="shared" si="133" ref="C543:J543">C544+C548+C563</f>
        <v>0</v>
      </c>
      <c r="D543" s="197">
        <f t="shared" si="133"/>
        <v>12802990.219999999</v>
      </c>
      <c r="E543" s="197">
        <f t="shared" si="133"/>
        <v>0</v>
      </c>
      <c r="F543" s="197">
        <f t="shared" si="133"/>
        <v>12802990.219999999</v>
      </c>
      <c r="G543" s="197">
        <f t="shared" si="133"/>
        <v>0</v>
      </c>
      <c r="H543" s="197">
        <f t="shared" si="133"/>
        <v>0</v>
      </c>
      <c r="I543" s="197">
        <f t="shared" si="133"/>
        <v>0</v>
      </c>
      <c r="J543" s="198">
        <f t="shared" si="133"/>
        <v>12802990.219999999</v>
      </c>
    </row>
    <row r="544" spans="1:10" ht="13.5" thickBot="1">
      <c r="A544" s="306" t="s">
        <v>661</v>
      </c>
      <c r="B544" s="241" t="s">
        <v>884</v>
      </c>
      <c r="C544" s="225">
        <f>C545</f>
        <v>0</v>
      </c>
      <c r="D544" s="225">
        <f aca="true" t="shared" si="134" ref="D544:J544">D545</f>
        <v>0</v>
      </c>
      <c r="E544" s="225">
        <f t="shared" si="134"/>
        <v>0</v>
      </c>
      <c r="F544" s="225">
        <f t="shared" si="134"/>
        <v>0</v>
      </c>
      <c r="G544" s="225">
        <f t="shared" si="134"/>
        <v>0</v>
      </c>
      <c r="H544" s="225">
        <f t="shared" si="134"/>
        <v>0</v>
      </c>
      <c r="I544" s="225">
        <f t="shared" si="134"/>
        <v>0</v>
      </c>
      <c r="J544" s="305">
        <f t="shared" si="134"/>
        <v>0</v>
      </c>
    </row>
    <row r="545" spans="1:10" ht="14.25" thickBot="1" thickTop="1">
      <c r="A545" s="126" t="s">
        <v>662</v>
      </c>
      <c r="B545" s="127" t="s">
        <v>1130</v>
      </c>
      <c r="C545" s="169">
        <f>C546</f>
        <v>0</v>
      </c>
      <c r="D545" s="169">
        <f aca="true" t="shared" si="135" ref="D545:J545">D546</f>
        <v>0</v>
      </c>
      <c r="E545" s="169">
        <f t="shared" si="135"/>
        <v>0</v>
      </c>
      <c r="F545" s="169">
        <f t="shared" si="135"/>
        <v>0</v>
      </c>
      <c r="G545" s="169">
        <f t="shared" si="135"/>
        <v>0</v>
      </c>
      <c r="H545" s="169">
        <f t="shared" si="135"/>
        <v>0</v>
      </c>
      <c r="I545" s="169">
        <f t="shared" si="135"/>
        <v>0</v>
      </c>
      <c r="J545" s="178">
        <f t="shared" si="135"/>
        <v>0</v>
      </c>
    </row>
    <row r="546" spans="1:10" ht="12.75">
      <c r="A546" s="135" t="s">
        <v>663</v>
      </c>
      <c r="B546" s="147" t="s">
        <v>664</v>
      </c>
      <c r="C546" s="217">
        <v>0</v>
      </c>
      <c r="D546" s="217">
        <v>0</v>
      </c>
      <c r="E546" s="217">
        <v>0</v>
      </c>
      <c r="F546" s="76">
        <f>SUM(C546:E546)</f>
        <v>0</v>
      </c>
      <c r="G546" s="217">
        <v>0</v>
      </c>
      <c r="H546" s="217">
        <v>0</v>
      </c>
      <c r="I546" s="76">
        <f>G546+H546</f>
        <v>0</v>
      </c>
      <c r="J546" s="174">
        <f>F546-I546</f>
        <v>0</v>
      </c>
    </row>
    <row r="547" spans="1:10" ht="12.75">
      <c r="A547" s="320"/>
      <c r="B547" s="321"/>
      <c r="C547" s="322"/>
      <c r="D547" s="322"/>
      <c r="E547" s="322"/>
      <c r="F547" s="322"/>
      <c r="G547" s="322"/>
      <c r="H547" s="322"/>
      <c r="I547" s="322"/>
      <c r="J547" s="323"/>
    </row>
    <row r="548" spans="1:10" ht="13.5" thickBot="1">
      <c r="A548" s="124" t="s">
        <v>436</v>
      </c>
      <c r="B548" s="152" t="s">
        <v>937</v>
      </c>
      <c r="C548" s="168">
        <f>C553+C549+C559</f>
        <v>0</v>
      </c>
      <c r="D548" s="168">
        <f aca="true" t="shared" si="136" ref="D548:J548">D553+D549+D559</f>
        <v>12802990.219999999</v>
      </c>
      <c r="E548" s="168">
        <f t="shared" si="136"/>
        <v>0</v>
      </c>
      <c r="F548" s="168">
        <f t="shared" si="136"/>
        <v>12802990.219999999</v>
      </c>
      <c r="G548" s="168">
        <f t="shared" si="136"/>
        <v>0</v>
      </c>
      <c r="H548" s="168">
        <f t="shared" si="136"/>
        <v>0</v>
      </c>
      <c r="I548" s="168">
        <f t="shared" si="136"/>
        <v>0</v>
      </c>
      <c r="J548" s="176">
        <f t="shared" si="136"/>
        <v>12802990.219999999</v>
      </c>
    </row>
    <row r="549" spans="1:10" ht="14.25" thickBot="1" thickTop="1">
      <c r="A549" s="375" t="s">
        <v>609</v>
      </c>
      <c r="B549" s="343" t="s">
        <v>610</v>
      </c>
      <c r="C549" s="169">
        <f>C550+C551</f>
        <v>0</v>
      </c>
      <c r="D549" s="169">
        <f aca="true" t="shared" si="137" ref="D549:J549">D550+D551</f>
        <v>0</v>
      </c>
      <c r="E549" s="169">
        <f t="shared" si="137"/>
        <v>0</v>
      </c>
      <c r="F549" s="169">
        <f t="shared" si="137"/>
        <v>0</v>
      </c>
      <c r="G549" s="169">
        <f t="shared" si="137"/>
        <v>0</v>
      </c>
      <c r="H549" s="169">
        <f t="shared" si="137"/>
        <v>0</v>
      </c>
      <c r="I549" s="169">
        <f t="shared" si="137"/>
        <v>0</v>
      </c>
      <c r="J549" s="178">
        <f t="shared" si="137"/>
        <v>0</v>
      </c>
    </row>
    <row r="550" spans="1:10" ht="12.75">
      <c r="A550" s="135" t="s">
        <v>611</v>
      </c>
      <c r="B550" s="156" t="s">
        <v>612</v>
      </c>
      <c r="C550" s="217">
        <v>0</v>
      </c>
      <c r="D550" s="217">
        <v>0</v>
      </c>
      <c r="E550" s="217">
        <v>0</v>
      </c>
      <c r="F550" s="76">
        <f>SUM(C550:E550)</f>
        <v>0</v>
      </c>
      <c r="G550" s="217">
        <v>0</v>
      </c>
      <c r="H550" s="217">
        <v>0</v>
      </c>
      <c r="I550" s="76">
        <f>G550+H550</f>
        <v>0</v>
      </c>
      <c r="J550" s="174">
        <f>F550-I550</f>
        <v>0</v>
      </c>
    </row>
    <row r="551" spans="1:10" ht="12.75">
      <c r="A551" s="135" t="s">
        <v>613</v>
      </c>
      <c r="B551" s="156" t="s">
        <v>614</v>
      </c>
      <c r="C551" s="217">
        <v>0</v>
      </c>
      <c r="D551" s="217">
        <v>0</v>
      </c>
      <c r="E551" s="217">
        <v>0</v>
      </c>
      <c r="F551" s="76">
        <f>SUM(C551:E551)</f>
        <v>0</v>
      </c>
      <c r="G551" s="217">
        <v>0</v>
      </c>
      <c r="H551" s="217">
        <v>0</v>
      </c>
      <c r="I551" s="76">
        <f>G551+H551</f>
        <v>0</v>
      </c>
      <c r="J551" s="174">
        <f>F551-I551</f>
        <v>0</v>
      </c>
    </row>
    <row r="552" spans="1:10" ht="12.75">
      <c r="A552" s="187"/>
      <c r="B552" s="188"/>
      <c r="C552" s="211"/>
      <c r="D552" s="211"/>
      <c r="E552" s="211"/>
      <c r="F552" s="211"/>
      <c r="G552" s="211"/>
      <c r="H552" s="211"/>
      <c r="I552" s="211"/>
      <c r="J552" s="212"/>
    </row>
    <row r="553" spans="1:10" ht="13.5" thickBot="1">
      <c r="A553" s="128" t="s">
        <v>437</v>
      </c>
      <c r="B553" s="151" t="s">
        <v>301</v>
      </c>
      <c r="C553" s="166">
        <f>SUM(C555:C557)</f>
        <v>0</v>
      </c>
      <c r="D553" s="166">
        <f>SUM(D554:D557)</f>
        <v>12802990.219999999</v>
      </c>
      <c r="E553" s="166">
        <f aca="true" t="shared" si="138" ref="E553:J553">SUM(E554:E557)</f>
        <v>0</v>
      </c>
      <c r="F553" s="166">
        <f t="shared" si="138"/>
        <v>12802990.219999999</v>
      </c>
      <c r="G553" s="166">
        <f t="shared" si="138"/>
        <v>0</v>
      </c>
      <c r="H553" s="166">
        <f t="shared" si="138"/>
        <v>0</v>
      </c>
      <c r="I553" s="166">
        <f t="shared" si="138"/>
        <v>0</v>
      </c>
      <c r="J553" s="173">
        <f t="shared" si="138"/>
        <v>12802990.219999999</v>
      </c>
    </row>
    <row r="554" spans="1:10" ht="12.75">
      <c r="A554" s="194" t="s">
        <v>1224</v>
      </c>
      <c r="B554" s="296" t="s">
        <v>421</v>
      </c>
      <c r="C554" s="222">
        <v>0</v>
      </c>
      <c r="D554" s="222">
        <v>5895962</v>
      </c>
      <c r="E554" s="222">
        <v>0</v>
      </c>
      <c r="F554" s="76">
        <f>SUM(C554:E554)</f>
        <v>5895962</v>
      </c>
      <c r="G554" s="222">
        <v>0</v>
      </c>
      <c r="H554" s="222">
        <v>0</v>
      </c>
      <c r="I554" s="76">
        <f>G554+H554</f>
        <v>0</v>
      </c>
      <c r="J554" s="174">
        <f>F554-I554</f>
        <v>5895962</v>
      </c>
    </row>
    <row r="555" spans="1:10" ht="12.75">
      <c r="A555" s="9" t="s">
        <v>438</v>
      </c>
      <c r="B555" s="51" t="s">
        <v>303</v>
      </c>
      <c r="C555" s="76">
        <v>0</v>
      </c>
      <c r="D555" s="76">
        <v>6907028.22</v>
      </c>
      <c r="E555" s="76">
        <v>0</v>
      </c>
      <c r="F555" s="76">
        <f>SUM(C555:E555)</f>
        <v>6907028.22</v>
      </c>
      <c r="G555" s="76">
        <v>0</v>
      </c>
      <c r="H555" s="76">
        <v>0</v>
      </c>
      <c r="I555" s="76">
        <f>G555+H555</f>
        <v>0</v>
      </c>
      <c r="J555" s="174">
        <f>F555-I555</f>
        <v>6907028.22</v>
      </c>
    </row>
    <row r="556" spans="1:10" ht="12.75">
      <c r="A556" s="9" t="s">
        <v>439</v>
      </c>
      <c r="B556" s="51" t="s">
        <v>304</v>
      </c>
      <c r="C556" s="76">
        <v>0</v>
      </c>
      <c r="D556" s="76">
        <v>0</v>
      </c>
      <c r="E556" s="76">
        <v>0</v>
      </c>
      <c r="F556" s="76">
        <f>SUM(C556:E556)</f>
        <v>0</v>
      </c>
      <c r="G556" s="76">
        <v>0</v>
      </c>
      <c r="H556" s="76">
        <v>0</v>
      </c>
      <c r="I556" s="76">
        <f>G556+H556</f>
        <v>0</v>
      </c>
      <c r="J556" s="174">
        <f>F556-I556</f>
        <v>0</v>
      </c>
    </row>
    <row r="557" spans="1:10" ht="12.75">
      <c r="A557" s="9" t="s">
        <v>440</v>
      </c>
      <c r="B557" s="51" t="s">
        <v>422</v>
      </c>
      <c r="C557" s="76">
        <v>0</v>
      </c>
      <c r="D557" s="76">
        <v>0</v>
      </c>
      <c r="E557" s="76">
        <v>0</v>
      </c>
      <c r="F557" s="76">
        <f>SUM(C557:E557)</f>
        <v>0</v>
      </c>
      <c r="G557" s="76">
        <v>0</v>
      </c>
      <c r="H557" s="76">
        <v>0</v>
      </c>
      <c r="I557" s="76">
        <f>G557+H557</f>
        <v>0</v>
      </c>
      <c r="J557" s="174">
        <f>F557-I557</f>
        <v>0</v>
      </c>
    </row>
    <row r="558" spans="1:10" ht="12.75">
      <c r="A558" s="9"/>
      <c r="B558" s="51"/>
      <c r="C558" s="76"/>
      <c r="D558" s="76"/>
      <c r="E558" s="76"/>
      <c r="F558" s="76"/>
      <c r="G558" s="76"/>
      <c r="H558" s="76"/>
      <c r="I558" s="76"/>
      <c r="J558" s="174"/>
    </row>
    <row r="559" spans="1:10" ht="13.5" thickBot="1">
      <c r="A559" s="128" t="s">
        <v>615</v>
      </c>
      <c r="B559" s="151" t="s">
        <v>616</v>
      </c>
      <c r="C559" s="166">
        <f aca="true" t="shared" si="139" ref="C559:J559">SUM(C560:C561)</f>
        <v>0</v>
      </c>
      <c r="D559" s="166">
        <f t="shared" si="139"/>
        <v>0</v>
      </c>
      <c r="E559" s="166">
        <f t="shared" si="139"/>
        <v>0</v>
      </c>
      <c r="F559" s="166">
        <f t="shared" si="139"/>
        <v>0</v>
      </c>
      <c r="G559" s="166">
        <f t="shared" si="139"/>
        <v>0</v>
      </c>
      <c r="H559" s="166">
        <f t="shared" si="139"/>
        <v>0</v>
      </c>
      <c r="I559" s="166">
        <f t="shared" si="139"/>
        <v>0</v>
      </c>
      <c r="J559" s="173">
        <f t="shared" si="139"/>
        <v>0</v>
      </c>
    </row>
    <row r="560" spans="1:10" ht="12.75">
      <c r="A560" s="9" t="s">
        <v>1218</v>
      </c>
      <c r="B560" s="51" t="s">
        <v>1219</v>
      </c>
      <c r="C560" s="76">
        <v>0</v>
      </c>
      <c r="D560" s="76">
        <v>0</v>
      </c>
      <c r="E560" s="76">
        <v>0</v>
      </c>
      <c r="F560" s="76">
        <f>SUM(C560:E560)</f>
        <v>0</v>
      </c>
      <c r="G560" s="76">
        <v>0</v>
      </c>
      <c r="H560" s="76">
        <v>0</v>
      </c>
      <c r="I560" s="76">
        <f>G560+H560</f>
        <v>0</v>
      </c>
      <c r="J560" s="174">
        <f>F560-I560</f>
        <v>0</v>
      </c>
    </row>
    <row r="561" spans="1:10" ht="12.75">
      <c r="A561" s="9" t="s">
        <v>1220</v>
      </c>
      <c r="B561" s="51" t="s">
        <v>1221</v>
      </c>
      <c r="C561" s="76">
        <v>0</v>
      </c>
      <c r="D561" s="76">
        <v>0</v>
      </c>
      <c r="E561" s="76">
        <v>0</v>
      </c>
      <c r="F561" s="76">
        <f>SUM(C561:E561)</f>
        <v>0</v>
      </c>
      <c r="G561" s="76">
        <v>0</v>
      </c>
      <c r="H561" s="76">
        <v>0</v>
      </c>
      <c r="I561" s="76">
        <f>G561+H561</f>
        <v>0</v>
      </c>
      <c r="J561" s="174">
        <f>F561-I561</f>
        <v>0</v>
      </c>
    </row>
    <row r="562" spans="1:10" ht="12.75">
      <c r="A562" s="9"/>
      <c r="B562" s="51"/>
      <c r="C562" s="76"/>
      <c r="D562" s="76"/>
      <c r="E562" s="76"/>
      <c r="F562" s="76"/>
      <c r="G562" s="76"/>
      <c r="H562" s="76"/>
      <c r="I562" s="76"/>
      <c r="J562" s="174"/>
    </row>
    <row r="563" spans="1:10" ht="13.5" thickBot="1">
      <c r="A563" s="124" t="s">
        <v>617</v>
      </c>
      <c r="B563" s="152" t="s">
        <v>837</v>
      </c>
      <c r="C563" s="168">
        <f>C564</f>
        <v>0</v>
      </c>
      <c r="D563" s="168">
        <f aca="true" t="shared" si="140" ref="D563:J563">D564</f>
        <v>0</v>
      </c>
      <c r="E563" s="168">
        <f t="shared" si="140"/>
        <v>0</v>
      </c>
      <c r="F563" s="168">
        <f t="shared" si="140"/>
        <v>0</v>
      </c>
      <c r="G563" s="168">
        <f t="shared" si="140"/>
        <v>0</v>
      </c>
      <c r="H563" s="168">
        <f t="shared" si="140"/>
        <v>0</v>
      </c>
      <c r="I563" s="168">
        <f t="shared" si="140"/>
        <v>0</v>
      </c>
      <c r="J563" s="176">
        <f t="shared" si="140"/>
        <v>0</v>
      </c>
    </row>
    <row r="564" spans="1:10" ht="13.5" thickTop="1">
      <c r="A564" s="148" t="s">
        <v>618</v>
      </c>
      <c r="B564" s="155" t="s">
        <v>619</v>
      </c>
      <c r="C564" s="170">
        <f>C566</f>
        <v>0</v>
      </c>
      <c r="D564" s="170">
        <f aca="true" t="shared" si="141" ref="D564:J564">D566</f>
        <v>0</v>
      </c>
      <c r="E564" s="170">
        <f t="shared" si="141"/>
        <v>0</v>
      </c>
      <c r="F564" s="170">
        <f t="shared" si="141"/>
        <v>0</v>
      </c>
      <c r="G564" s="170">
        <f t="shared" si="141"/>
        <v>0</v>
      </c>
      <c r="H564" s="170">
        <f t="shared" si="141"/>
        <v>0</v>
      </c>
      <c r="I564" s="170">
        <f t="shared" si="141"/>
        <v>0</v>
      </c>
      <c r="J564" s="186">
        <f t="shared" si="141"/>
        <v>0</v>
      </c>
    </row>
    <row r="565" spans="1:10" ht="13.5" thickBot="1">
      <c r="A565" s="7"/>
      <c r="B565" s="151" t="s">
        <v>620</v>
      </c>
      <c r="C565" s="166"/>
      <c r="D565" s="166"/>
      <c r="E565" s="166"/>
      <c r="F565" s="166"/>
      <c r="G565" s="166"/>
      <c r="H565" s="166"/>
      <c r="I565" s="166"/>
      <c r="J565" s="173"/>
    </row>
    <row r="566" spans="1:10" ht="13.5" thickBot="1">
      <c r="A566" s="15" t="s">
        <v>621</v>
      </c>
      <c r="B566" s="242" t="s">
        <v>622</v>
      </c>
      <c r="C566" s="181">
        <f>C567</f>
        <v>0</v>
      </c>
      <c r="D566" s="181">
        <f aca="true" t="shared" si="142" ref="D566:J566">D567</f>
        <v>0</v>
      </c>
      <c r="E566" s="181">
        <f t="shared" si="142"/>
        <v>0</v>
      </c>
      <c r="F566" s="181">
        <f t="shared" si="142"/>
        <v>0</v>
      </c>
      <c r="G566" s="181">
        <f t="shared" si="142"/>
        <v>0</v>
      </c>
      <c r="H566" s="181">
        <f t="shared" si="142"/>
        <v>0</v>
      </c>
      <c r="I566" s="181">
        <f t="shared" si="142"/>
        <v>0</v>
      </c>
      <c r="J566" s="182">
        <f t="shared" si="142"/>
        <v>0</v>
      </c>
    </row>
    <row r="567" spans="1:10" ht="12.75">
      <c r="A567" s="9" t="s">
        <v>623</v>
      </c>
      <c r="B567" s="156" t="s">
        <v>624</v>
      </c>
      <c r="C567" s="217">
        <v>0</v>
      </c>
      <c r="D567" s="217">
        <v>0</v>
      </c>
      <c r="E567" s="217">
        <v>0</v>
      </c>
      <c r="F567" s="76">
        <f>SUM(C567:E567)</f>
        <v>0</v>
      </c>
      <c r="G567" s="217">
        <v>0</v>
      </c>
      <c r="H567" s="217">
        <v>0</v>
      </c>
      <c r="I567" s="76">
        <f>G567+H567</f>
        <v>0</v>
      </c>
      <c r="J567" s="174">
        <f>F567-I567</f>
        <v>0</v>
      </c>
    </row>
    <row r="568" spans="1:10" ht="13.5" thickBot="1">
      <c r="A568" s="7"/>
      <c r="B568" s="19"/>
      <c r="C568" s="88"/>
      <c r="D568" s="88"/>
      <c r="E568" s="88"/>
      <c r="F568" s="88"/>
      <c r="G568" s="88"/>
      <c r="H568" s="88"/>
      <c r="I568" s="88"/>
      <c r="J568" s="180"/>
    </row>
    <row r="569" spans="1:10" ht="12.75">
      <c r="A569" s="52"/>
      <c r="B569" s="51"/>
      <c r="C569" s="76"/>
      <c r="D569" s="76"/>
      <c r="E569" s="76"/>
      <c r="F569" s="76"/>
      <c r="G569" s="76"/>
      <c r="H569" s="76"/>
      <c r="I569" s="76"/>
      <c r="J569" s="76"/>
    </row>
    <row r="570" spans="1:10" ht="13.5" thickBot="1">
      <c r="A570" s="84" t="str">
        <f>A539</f>
        <v>INFORME TRIMESTRAL DE EGRESOS (4 TRIMESTRE DEL 2015)  PROGRAMA: INVERSIONES CON PARTIDAS ESPECIFICAS</v>
      </c>
      <c r="B570" s="84"/>
      <c r="C570" s="84"/>
      <c r="D570" s="84"/>
      <c r="E570" s="84"/>
      <c r="F570" s="5"/>
      <c r="G570" s="5"/>
      <c r="H570" s="5"/>
      <c r="I570" s="5"/>
      <c r="J570" s="5"/>
    </row>
    <row r="571" spans="1:10" ht="13.5" thickBot="1">
      <c r="A571" s="33"/>
      <c r="B571" s="20"/>
      <c r="C571" s="599" t="s">
        <v>673</v>
      </c>
      <c r="D571" s="600"/>
      <c r="E571" s="600"/>
      <c r="F571" s="601"/>
      <c r="G571" s="599" t="s">
        <v>710</v>
      </c>
      <c r="H571" s="600"/>
      <c r="I571" s="601"/>
      <c r="J571" s="34"/>
    </row>
    <row r="572" spans="1:10" ht="12.75">
      <c r="A572" s="35" t="s">
        <v>684</v>
      </c>
      <c r="B572" s="36" t="s">
        <v>684</v>
      </c>
      <c r="C572" s="37" t="s">
        <v>702</v>
      </c>
      <c r="D572" s="602" t="s">
        <v>705</v>
      </c>
      <c r="E572" s="603"/>
      <c r="F572" s="37" t="s">
        <v>706</v>
      </c>
      <c r="G572" s="37" t="s">
        <v>707</v>
      </c>
      <c r="H572" s="37" t="s">
        <v>708</v>
      </c>
      <c r="I572" s="37" t="s">
        <v>677</v>
      </c>
      <c r="J572" s="38" t="s">
        <v>709</v>
      </c>
    </row>
    <row r="573" spans="1:10" ht="13.5" thickBot="1">
      <c r="A573" s="39" t="s">
        <v>726</v>
      </c>
      <c r="B573" s="40" t="s">
        <v>672</v>
      </c>
      <c r="C573" s="41"/>
      <c r="D573" s="40" t="s">
        <v>703</v>
      </c>
      <c r="E573" s="42" t="s">
        <v>704</v>
      </c>
      <c r="F573" s="41"/>
      <c r="G573" s="41"/>
      <c r="H573" s="41"/>
      <c r="I573" s="41"/>
      <c r="J573" s="43"/>
    </row>
    <row r="574" spans="1:10" ht="13.5" thickBot="1">
      <c r="A574" s="118" t="s">
        <v>441</v>
      </c>
      <c r="B574" s="53" t="s">
        <v>728</v>
      </c>
      <c r="C574" s="204">
        <f aca="true" t="shared" si="143" ref="C574:J574">SUM(C575:C579)</f>
        <v>0</v>
      </c>
      <c r="D574" s="204">
        <f t="shared" si="143"/>
        <v>12802990.219999999</v>
      </c>
      <c r="E574" s="204">
        <f t="shared" si="143"/>
        <v>0</v>
      </c>
      <c r="F574" s="204">
        <f t="shared" si="143"/>
        <v>12802990.219999999</v>
      </c>
      <c r="G574" s="204">
        <f t="shared" si="143"/>
        <v>0</v>
      </c>
      <c r="H574" s="204">
        <f t="shared" si="143"/>
        <v>0</v>
      </c>
      <c r="I574" s="204">
        <f t="shared" si="143"/>
        <v>0</v>
      </c>
      <c r="J574" s="205">
        <f t="shared" si="143"/>
        <v>12802990.219999999</v>
      </c>
    </row>
    <row r="575" spans="1:10" ht="13.5" thickBot="1">
      <c r="A575" s="344" t="s">
        <v>975</v>
      </c>
      <c r="B575" s="316" t="s">
        <v>429</v>
      </c>
      <c r="C575" s="317">
        <v>0</v>
      </c>
      <c r="D575" s="317">
        <v>5895962</v>
      </c>
      <c r="E575" s="317">
        <v>0</v>
      </c>
      <c r="F575" s="220">
        <f>C575+D575+E575</f>
        <v>5895962</v>
      </c>
      <c r="G575" s="317">
        <v>0</v>
      </c>
      <c r="H575" s="317">
        <v>0</v>
      </c>
      <c r="I575" s="220">
        <f>G575+H575</f>
        <v>0</v>
      </c>
      <c r="J575" s="221">
        <f>F575-I575</f>
        <v>5895962</v>
      </c>
    </row>
    <row r="576" spans="1:10" ht="14.25" thickBot="1" thickTop="1">
      <c r="A576" s="8" t="s">
        <v>977</v>
      </c>
      <c r="B576" s="56" t="s">
        <v>732</v>
      </c>
      <c r="C576" s="220">
        <v>0</v>
      </c>
      <c r="D576" s="220">
        <v>6907028.22</v>
      </c>
      <c r="E576" s="220">
        <v>0</v>
      </c>
      <c r="F576" s="220">
        <f>C576+D576+E576</f>
        <v>6907028.22</v>
      </c>
      <c r="G576" s="220">
        <v>0</v>
      </c>
      <c r="H576" s="220">
        <v>0</v>
      </c>
      <c r="I576" s="220">
        <f>G576+H576</f>
        <v>0</v>
      </c>
      <c r="J576" s="221">
        <f>F576-I576</f>
        <v>6907028.22</v>
      </c>
    </row>
    <row r="577" spans="1:10" ht="14.25" thickBot="1" thickTop="1">
      <c r="A577" s="8" t="s">
        <v>1069</v>
      </c>
      <c r="B577" s="56" t="s">
        <v>309</v>
      </c>
      <c r="C577" s="220">
        <v>0</v>
      </c>
      <c r="D577" s="220">
        <v>0</v>
      </c>
      <c r="E577" s="220">
        <v>0</v>
      </c>
      <c r="F577" s="220">
        <f>C577+D577+E577</f>
        <v>0</v>
      </c>
      <c r="G577" s="220">
        <v>0</v>
      </c>
      <c r="H577" s="220">
        <v>0</v>
      </c>
      <c r="I577" s="220">
        <f>G577+H577</f>
        <v>0</v>
      </c>
      <c r="J577" s="221">
        <f>F577-I577</f>
        <v>0</v>
      </c>
    </row>
    <row r="578" spans="1:10" ht="14.25" thickBot="1" thickTop="1">
      <c r="A578" s="18" t="s">
        <v>1070</v>
      </c>
      <c r="B578" s="17" t="s">
        <v>245</v>
      </c>
      <c r="C578" s="223">
        <v>0</v>
      </c>
      <c r="D578" s="223">
        <v>0</v>
      </c>
      <c r="E578" s="223">
        <v>0</v>
      </c>
      <c r="F578" s="223">
        <f>C578+D578+E578</f>
        <v>0</v>
      </c>
      <c r="G578" s="223">
        <v>0</v>
      </c>
      <c r="H578" s="223">
        <v>0</v>
      </c>
      <c r="I578" s="223">
        <f>G578+H578</f>
        <v>0</v>
      </c>
      <c r="J578" s="224">
        <f>F578-I578</f>
        <v>0</v>
      </c>
    </row>
    <row r="579" spans="1:10" ht="14.25" thickBot="1" thickTop="1">
      <c r="A579" s="93" t="s">
        <v>1083</v>
      </c>
      <c r="B579" s="377" t="s">
        <v>737</v>
      </c>
      <c r="C579" s="200">
        <v>0</v>
      </c>
      <c r="D579" s="200">
        <v>0</v>
      </c>
      <c r="E579" s="200">
        <v>0</v>
      </c>
      <c r="F579" s="200">
        <f>C579+D579+E579</f>
        <v>0</v>
      </c>
      <c r="G579" s="200">
        <v>0</v>
      </c>
      <c r="H579" s="200">
        <v>0</v>
      </c>
      <c r="I579" s="200">
        <f>G579+H579</f>
        <v>0</v>
      </c>
      <c r="J579" s="201">
        <f>F579-I579</f>
        <v>0</v>
      </c>
    </row>
    <row r="580" spans="1:10" ht="12.75">
      <c r="A580" s="52"/>
      <c r="B580" s="51"/>
      <c r="C580" s="76"/>
      <c r="D580" s="76"/>
      <c r="E580" s="76"/>
      <c r="F580" s="76"/>
      <c r="G580" s="76"/>
      <c r="H580" s="76"/>
      <c r="I580" s="76"/>
      <c r="J580" s="76"/>
    </row>
    <row r="581" spans="1:10" ht="12.75">
      <c r="A581" s="52"/>
      <c r="B581" s="51"/>
      <c r="C581" s="76"/>
      <c r="D581" s="76"/>
      <c r="E581" s="76"/>
      <c r="F581" s="76"/>
      <c r="G581" s="76"/>
      <c r="H581" s="76"/>
      <c r="I581" s="76"/>
      <c r="J581" s="76"/>
    </row>
    <row r="582" spans="1:10" ht="12.75">
      <c r="A582" s="52"/>
      <c r="B582" s="51"/>
      <c r="C582" s="76"/>
      <c r="D582" s="76"/>
      <c r="E582" s="76"/>
      <c r="F582" s="76"/>
      <c r="G582" s="76"/>
      <c r="H582" s="76"/>
      <c r="I582" s="76"/>
      <c r="J582" s="76"/>
    </row>
    <row r="583" spans="1:10" ht="12.75">
      <c r="A583" s="52"/>
      <c r="B583" s="51"/>
      <c r="C583" s="76"/>
      <c r="D583" s="76"/>
      <c r="E583" s="76"/>
      <c r="F583" s="76"/>
      <c r="G583" s="76"/>
      <c r="H583" s="76"/>
      <c r="I583" s="76"/>
      <c r="J583" s="76"/>
    </row>
    <row r="584" spans="1:10" ht="12.75">
      <c r="A584" s="52"/>
      <c r="B584" s="51"/>
      <c r="C584" s="76"/>
      <c r="D584" s="76"/>
      <c r="E584" s="76"/>
      <c r="F584" s="76"/>
      <c r="G584" s="76"/>
      <c r="H584" s="76"/>
      <c r="I584" s="76"/>
      <c r="J584" s="76"/>
    </row>
    <row r="585" spans="1:10" ht="12.75">
      <c r="A585" s="52"/>
      <c r="B585" s="51"/>
      <c r="C585" s="76"/>
      <c r="D585" s="76"/>
      <c r="E585" s="76"/>
      <c r="F585" s="76"/>
      <c r="G585" s="76"/>
      <c r="H585" s="76"/>
      <c r="I585" s="76"/>
      <c r="J585" s="76"/>
    </row>
    <row r="586" spans="1:10" ht="12.75">
      <c r="A586" s="52"/>
      <c r="B586" s="51"/>
      <c r="C586" s="76"/>
      <c r="D586" s="76"/>
      <c r="E586" s="76"/>
      <c r="F586" s="76"/>
      <c r="G586" s="76"/>
      <c r="H586" s="76"/>
      <c r="I586" s="76"/>
      <c r="J586" s="76"/>
    </row>
    <row r="587" spans="1:10" ht="12.75">
      <c r="A587" s="52"/>
      <c r="B587" s="51"/>
      <c r="C587" s="76"/>
      <c r="D587" s="76"/>
      <c r="E587" s="76"/>
      <c r="F587" s="76"/>
      <c r="G587" s="76"/>
      <c r="H587" s="76"/>
      <c r="I587" s="76"/>
      <c r="J587" s="76"/>
    </row>
    <row r="588" spans="1:10" ht="12.75">
      <c r="A588" s="52"/>
      <c r="B588" s="51"/>
      <c r="C588" s="76"/>
      <c r="D588" s="76"/>
      <c r="E588" s="76"/>
      <c r="F588" s="76"/>
      <c r="G588" s="76"/>
      <c r="H588" s="76"/>
      <c r="I588" s="76"/>
      <c r="J588" s="76"/>
    </row>
    <row r="589" spans="1:10" ht="12.75">
      <c r="A589" s="52"/>
      <c r="B589" s="51"/>
      <c r="C589" s="76"/>
      <c r="D589" s="76"/>
      <c r="E589" s="76"/>
      <c r="F589" s="76"/>
      <c r="G589" s="76"/>
      <c r="H589" s="76"/>
      <c r="I589" s="76"/>
      <c r="J589" s="76"/>
    </row>
    <row r="590" spans="1:10" ht="12.75">
      <c r="A590" s="52"/>
      <c r="B590" s="51"/>
      <c r="C590" s="76"/>
      <c r="D590" s="76"/>
      <c r="E590" s="76"/>
      <c r="F590" s="76"/>
      <c r="G590" s="76"/>
      <c r="H590" s="76"/>
      <c r="I590" s="76"/>
      <c r="J590" s="76"/>
    </row>
    <row r="591" spans="1:10" ht="12.75">
      <c r="A591" s="54" t="s">
        <v>699</v>
      </c>
      <c r="B591" s="54"/>
      <c r="C591" s="54"/>
      <c r="D591" s="54"/>
      <c r="E591" s="54"/>
      <c r="F591" s="55"/>
      <c r="G591" s="55"/>
      <c r="H591" s="55"/>
      <c r="I591" s="55"/>
      <c r="J591" s="55" t="s">
        <v>738</v>
      </c>
    </row>
    <row r="592" spans="1:10" ht="13.5" thickBot="1">
      <c r="A592" s="237" t="s">
        <v>1911</v>
      </c>
      <c r="B592" s="237"/>
      <c r="C592" s="237"/>
      <c r="D592" s="237"/>
      <c r="E592" s="237"/>
      <c r="F592" s="129"/>
      <c r="G592" s="129"/>
      <c r="H592" s="129"/>
      <c r="I592" s="129"/>
      <c r="J592" s="129"/>
    </row>
    <row r="593" spans="1:10" ht="12.75">
      <c r="A593" s="23" t="s">
        <v>684</v>
      </c>
      <c r="B593" s="27" t="s">
        <v>684</v>
      </c>
      <c r="C593" s="27" t="s">
        <v>702</v>
      </c>
      <c r="D593" s="586" t="s">
        <v>705</v>
      </c>
      <c r="E593" s="587"/>
      <c r="F593" s="27" t="s">
        <v>706</v>
      </c>
      <c r="G593" s="27" t="s">
        <v>707</v>
      </c>
      <c r="H593" s="27" t="s">
        <v>708</v>
      </c>
      <c r="I593" s="86" t="s">
        <v>677</v>
      </c>
      <c r="J593" s="302" t="s">
        <v>709</v>
      </c>
    </row>
    <row r="594" spans="1:10" ht="13.5" thickBot="1">
      <c r="A594" s="28" t="s">
        <v>734</v>
      </c>
      <c r="B594" s="29" t="s">
        <v>672</v>
      </c>
      <c r="C594" s="30"/>
      <c r="D594" s="29" t="s">
        <v>703</v>
      </c>
      <c r="E594" s="31" t="s">
        <v>704</v>
      </c>
      <c r="F594" s="30"/>
      <c r="G594" s="30"/>
      <c r="H594" s="30"/>
      <c r="I594" s="90"/>
      <c r="J594" s="92"/>
    </row>
    <row r="595" spans="1:10" ht="13.5" thickBot="1">
      <c r="A595" s="21"/>
      <c r="B595" s="53" t="s">
        <v>733</v>
      </c>
      <c r="C595" s="204">
        <f aca="true" t="shared" si="144" ref="C595:J595">C597+C625+C727+C780+C785+C827+C842+C849+C854</f>
        <v>1716872693.72</v>
      </c>
      <c r="D595" s="204">
        <f t="shared" si="144"/>
        <v>663576497.35</v>
      </c>
      <c r="E595" s="204">
        <f t="shared" si="144"/>
        <v>70000</v>
      </c>
      <c r="F595" s="204">
        <f t="shared" si="144"/>
        <v>2380519191.0700006</v>
      </c>
      <c r="G595" s="204">
        <f t="shared" si="144"/>
        <v>942080722.96</v>
      </c>
      <c r="H595" s="204">
        <f t="shared" si="144"/>
        <v>643822498.5400001</v>
      </c>
      <c r="I595" s="204">
        <f t="shared" si="144"/>
        <v>1585903221.5</v>
      </c>
      <c r="J595" s="205">
        <f t="shared" si="144"/>
        <v>794615969.57</v>
      </c>
    </row>
    <row r="596" spans="1:10" ht="12.75">
      <c r="A596" s="95"/>
      <c r="B596" s="16"/>
      <c r="C596" s="183"/>
      <c r="D596" s="183"/>
      <c r="E596" s="183"/>
      <c r="F596" s="183"/>
      <c r="G596" s="183"/>
      <c r="H596" s="183"/>
      <c r="I596" s="183"/>
      <c r="J596" s="184"/>
    </row>
    <row r="597" spans="1:10" ht="13.5" thickBot="1">
      <c r="A597" s="124" t="s">
        <v>1084</v>
      </c>
      <c r="B597" s="125" t="s">
        <v>851</v>
      </c>
      <c r="C597" s="168">
        <f aca="true" t="shared" si="145" ref="C597:J597">C598+C603+C609+C615+C620</f>
        <v>704700700.1100001</v>
      </c>
      <c r="D597" s="168">
        <f t="shared" si="145"/>
        <v>0</v>
      </c>
      <c r="E597" s="168">
        <f t="shared" si="145"/>
        <v>-7317765.050000001</v>
      </c>
      <c r="F597" s="168">
        <f t="shared" si="145"/>
        <v>697382935.0600001</v>
      </c>
      <c r="G597" s="168">
        <f t="shared" si="145"/>
        <v>451542268.76</v>
      </c>
      <c r="H597" s="168">
        <f t="shared" si="145"/>
        <v>225592906.67000002</v>
      </c>
      <c r="I597" s="168">
        <f t="shared" si="145"/>
        <v>677135175.4300001</v>
      </c>
      <c r="J597" s="176">
        <f t="shared" si="145"/>
        <v>20247759.630000025</v>
      </c>
    </row>
    <row r="598" spans="1:10" ht="14.25" thickBot="1" thickTop="1">
      <c r="A598" s="126" t="s">
        <v>1085</v>
      </c>
      <c r="B598" s="127" t="s">
        <v>1086</v>
      </c>
      <c r="C598" s="169">
        <f>C599+C600+C601</f>
        <v>330580293.5</v>
      </c>
      <c r="D598" s="169">
        <f aca="true" t="shared" si="146" ref="D598:J598">D599+D600+D601</f>
        <v>0</v>
      </c>
      <c r="E598" s="169">
        <f t="shared" si="146"/>
        <v>3300000</v>
      </c>
      <c r="F598" s="169">
        <f t="shared" si="146"/>
        <v>333880293.5</v>
      </c>
      <c r="G598" s="169">
        <f t="shared" si="146"/>
        <v>240996681.29</v>
      </c>
      <c r="H598" s="169">
        <f t="shared" si="146"/>
        <v>90314440.83000001</v>
      </c>
      <c r="I598" s="169">
        <f t="shared" si="146"/>
        <v>331311122.11999995</v>
      </c>
      <c r="J598" s="178">
        <f t="shared" si="146"/>
        <v>2569171.3800000222</v>
      </c>
    </row>
    <row r="599" spans="1:10" ht="12.75">
      <c r="A599" s="9" t="s">
        <v>1087</v>
      </c>
      <c r="B599" s="5" t="s">
        <v>856</v>
      </c>
      <c r="C599" s="76">
        <f aca="true" t="shared" si="147" ref="C599:J599">C11+C223+C433</f>
        <v>315653113.5</v>
      </c>
      <c r="D599" s="76">
        <f t="shared" si="147"/>
        <v>0</v>
      </c>
      <c r="E599" s="76">
        <f t="shared" si="147"/>
        <v>-9000000</v>
      </c>
      <c r="F599" s="76">
        <f t="shared" si="147"/>
        <v>306653113.5</v>
      </c>
      <c r="G599" s="76">
        <f t="shared" si="147"/>
        <v>221500170.76</v>
      </c>
      <c r="H599" s="76">
        <f t="shared" si="147"/>
        <v>84597634.09</v>
      </c>
      <c r="I599" s="76">
        <f t="shared" si="147"/>
        <v>306097804.84999996</v>
      </c>
      <c r="J599" s="174">
        <f t="shared" si="147"/>
        <v>555308.6500000209</v>
      </c>
    </row>
    <row r="600" spans="1:10" ht="12.75">
      <c r="A600" s="9" t="s">
        <v>460</v>
      </c>
      <c r="B600" s="5" t="s">
        <v>633</v>
      </c>
      <c r="C600" s="76">
        <f aca="true" t="shared" si="148" ref="C600:J600">C224+C12</f>
        <v>6027180</v>
      </c>
      <c r="D600" s="76">
        <f t="shared" si="148"/>
        <v>0</v>
      </c>
      <c r="E600" s="76">
        <f t="shared" si="148"/>
        <v>-700000</v>
      </c>
      <c r="F600" s="76">
        <f t="shared" si="148"/>
        <v>5327180</v>
      </c>
      <c r="G600" s="76">
        <f t="shared" si="148"/>
        <v>3222707.6</v>
      </c>
      <c r="H600" s="76">
        <f t="shared" si="148"/>
        <v>1552528.59</v>
      </c>
      <c r="I600" s="76">
        <f t="shared" si="148"/>
        <v>4775236.19</v>
      </c>
      <c r="J600" s="174">
        <f t="shared" si="148"/>
        <v>551943.8099999996</v>
      </c>
    </row>
    <row r="601" spans="1:10" ht="12.75">
      <c r="A601" s="9" t="s">
        <v>1088</v>
      </c>
      <c r="B601" s="5" t="s">
        <v>713</v>
      </c>
      <c r="C601" s="76">
        <f aca="true" t="shared" si="149" ref="C601:J601">C13+C225</f>
        <v>8900000</v>
      </c>
      <c r="D601" s="76">
        <f t="shared" si="149"/>
        <v>0</v>
      </c>
      <c r="E601" s="76">
        <f t="shared" si="149"/>
        <v>13000000</v>
      </c>
      <c r="F601" s="76">
        <f t="shared" si="149"/>
        <v>21900000</v>
      </c>
      <c r="G601" s="76">
        <f t="shared" si="149"/>
        <v>16273802.93</v>
      </c>
      <c r="H601" s="76">
        <f t="shared" si="149"/>
        <v>4164278.1500000004</v>
      </c>
      <c r="I601" s="76">
        <f t="shared" si="149"/>
        <v>20438081.08</v>
      </c>
      <c r="J601" s="174">
        <f t="shared" si="149"/>
        <v>1461918.9200000018</v>
      </c>
    </row>
    <row r="602" spans="1:10" ht="12.75">
      <c r="A602" s="9"/>
      <c r="B602" s="5"/>
      <c r="C602" s="76"/>
      <c r="D602" s="76"/>
      <c r="E602" s="76"/>
      <c r="F602" s="76"/>
      <c r="G602" s="76"/>
      <c r="H602" s="76"/>
      <c r="I602" s="76"/>
      <c r="J602" s="174"/>
    </row>
    <row r="603" spans="1:10" ht="13.5" thickBot="1">
      <c r="A603" s="128" t="s">
        <v>1089</v>
      </c>
      <c r="B603" s="131" t="s">
        <v>1090</v>
      </c>
      <c r="C603" s="166">
        <f>SUM(C604:C607)</f>
        <v>25275442.99</v>
      </c>
      <c r="D603" s="166">
        <f aca="true" t="shared" si="150" ref="D603:J603">SUM(D604:D607)</f>
        <v>0</v>
      </c>
      <c r="E603" s="166">
        <f t="shared" si="150"/>
        <v>3900000</v>
      </c>
      <c r="F603" s="166">
        <f t="shared" si="150"/>
        <v>29175442.99</v>
      </c>
      <c r="G603" s="166">
        <f t="shared" si="150"/>
        <v>19187464.3</v>
      </c>
      <c r="H603" s="166">
        <f t="shared" si="150"/>
        <v>7484473.37</v>
      </c>
      <c r="I603" s="166">
        <f t="shared" si="150"/>
        <v>26671937.67</v>
      </c>
      <c r="J603" s="173">
        <f t="shared" si="150"/>
        <v>2503505.3199999975</v>
      </c>
    </row>
    <row r="604" spans="1:10" ht="12.75">
      <c r="A604" s="9" t="s">
        <v>1091</v>
      </c>
      <c r="B604" s="5" t="s">
        <v>991</v>
      </c>
      <c r="C604" s="76">
        <f aca="true" t="shared" si="151" ref="C604:J604">C16+C228+C434</f>
        <v>4600000</v>
      </c>
      <c r="D604" s="76">
        <f t="shared" si="151"/>
        <v>0</v>
      </c>
      <c r="E604" s="76">
        <f t="shared" si="151"/>
        <v>3900000</v>
      </c>
      <c r="F604" s="76">
        <f t="shared" si="151"/>
        <v>8500000</v>
      </c>
      <c r="G604" s="76">
        <f t="shared" si="151"/>
        <v>6678367.48</v>
      </c>
      <c r="H604" s="76">
        <f t="shared" si="151"/>
        <v>1358330.7999999998</v>
      </c>
      <c r="I604" s="76">
        <f t="shared" si="151"/>
        <v>8036698.28</v>
      </c>
      <c r="J604" s="174">
        <f t="shared" si="151"/>
        <v>463301.7199999996</v>
      </c>
    </row>
    <row r="605" spans="1:10" ht="12.75">
      <c r="A605" s="9" t="s">
        <v>1914</v>
      </c>
      <c r="B605" s="51" t="s">
        <v>1913</v>
      </c>
      <c r="C605" s="76">
        <f aca="true" t="shared" si="152" ref="C605:H607">C17</f>
        <v>0</v>
      </c>
      <c r="D605" s="76">
        <f t="shared" si="152"/>
        <v>0</v>
      </c>
      <c r="E605" s="76">
        <f t="shared" si="152"/>
        <v>300000</v>
      </c>
      <c r="F605" s="76">
        <f t="shared" si="152"/>
        <v>300000</v>
      </c>
      <c r="G605" s="76">
        <f t="shared" si="152"/>
        <v>0</v>
      </c>
      <c r="H605" s="76">
        <f t="shared" si="152"/>
        <v>57442.07</v>
      </c>
      <c r="I605" s="76">
        <f>I17+I229+I435</f>
        <v>57442.07</v>
      </c>
      <c r="J605" s="174">
        <f>J17+J229+J435</f>
        <v>242557.93</v>
      </c>
    </row>
    <row r="606" spans="1:10" ht="12.75">
      <c r="A606" s="9" t="s">
        <v>1258</v>
      </c>
      <c r="B606" s="51" t="s">
        <v>1259</v>
      </c>
      <c r="C606" s="76">
        <f t="shared" si="152"/>
        <v>0</v>
      </c>
      <c r="D606" s="76">
        <f t="shared" si="152"/>
        <v>0</v>
      </c>
      <c r="E606" s="76">
        <f t="shared" si="152"/>
        <v>0</v>
      </c>
      <c r="F606" s="76">
        <f t="shared" si="152"/>
        <v>0</v>
      </c>
      <c r="G606" s="76">
        <f t="shared" si="152"/>
        <v>0</v>
      </c>
      <c r="H606" s="76">
        <f t="shared" si="152"/>
        <v>0</v>
      </c>
      <c r="I606" s="76">
        <f>I18</f>
        <v>0</v>
      </c>
      <c r="J606" s="174">
        <f>J18</f>
        <v>0</v>
      </c>
    </row>
    <row r="607" spans="1:10" ht="12.75">
      <c r="A607" s="9" t="s">
        <v>1092</v>
      </c>
      <c r="B607" s="5" t="s">
        <v>715</v>
      </c>
      <c r="C607" s="76">
        <f t="shared" si="152"/>
        <v>20675442.99</v>
      </c>
      <c r="D607" s="76">
        <f t="shared" si="152"/>
        <v>0</v>
      </c>
      <c r="E607" s="76">
        <f t="shared" si="152"/>
        <v>-300000</v>
      </c>
      <c r="F607" s="76">
        <f t="shared" si="152"/>
        <v>20375442.99</v>
      </c>
      <c r="G607" s="76">
        <f t="shared" si="152"/>
        <v>12509096.82</v>
      </c>
      <c r="H607" s="76">
        <f t="shared" si="152"/>
        <v>6068700.5</v>
      </c>
      <c r="I607" s="76">
        <f>I19</f>
        <v>18577797.32</v>
      </c>
      <c r="J607" s="174">
        <f>J19</f>
        <v>1797645.669999998</v>
      </c>
    </row>
    <row r="608" spans="1:10" ht="12.75">
      <c r="A608" s="9"/>
      <c r="B608" s="5"/>
      <c r="C608" s="76"/>
      <c r="D608" s="76"/>
      <c r="E608" s="76"/>
      <c r="F608" s="76"/>
      <c r="G608" s="76"/>
      <c r="H608" s="76"/>
      <c r="I608" s="76"/>
      <c r="J608" s="174"/>
    </row>
    <row r="609" spans="1:10" ht="13.5" thickBot="1">
      <c r="A609" s="128" t="s">
        <v>1093</v>
      </c>
      <c r="B609" s="131" t="s">
        <v>864</v>
      </c>
      <c r="C609" s="166">
        <f>C610+C611+C612+C613</f>
        <v>245009046.90000004</v>
      </c>
      <c r="D609" s="166">
        <f aca="true" t="shared" si="153" ref="D609:J609">D610+D611+D612+D613</f>
        <v>0</v>
      </c>
      <c r="E609" s="166">
        <f t="shared" si="153"/>
        <v>-14517765.05</v>
      </c>
      <c r="F609" s="166">
        <f t="shared" si="153"/>
        <v>230491281.85000002</v>
      </c>
      <c r="G609" s="166">
        <f t="shared" si="153"/>
        <v>124346158.78999999</v>
      </c>
      <c r="H609" s="166">
        <f t="shared" si="153"/>
        <v>94132567.78999999</v>
      </c>
      <c r="I609" s="166">
        <f t="shared" si="153"/>
        <v>218478726.58</v>
      </c>
      <c r="J609" s="173">
        <f t="shared" si="153"/>
        <v>12012555.270000005</v>
      </c>
    </row>
    <row r="610" spans="1:10" ht="12.75">
      <c r="A610" s="22" t="s">
        <v>1094</v>
      </c>
      <c r="B610" s="16" t="s">
        <v>1095</v>
      </c>
      <c r="C610" s="183">
        <f aca="true" t="shared" si="154" ref="C610:J613">C22+C231+C437</f>
        <v>104269955.22</v>
      </c>
      <c r="D610" s="183">
        <f t="shared" si="154"/>
        <v>0</v>
      </c>
      <c r="E610" s="183">
        <f t="shared" si="154"/>
        <v>-12767765.05</v>
      </c>
      <c r="F610" s="183">
        <f t="shared" si="154"/>
        <v>91502190.17</v>
      </c>
      <c r="G610" s="183">
        <f t="shared" si="154"/>
        <v>60770156.25</v>
      </c>
      <c r="H610" s="183">
        <f t="shared" si="154"/>
        <v>30278673.919999998</v>
      </c>
      <c r="I610" s="183">
        <f t="shared" si="154"/>
        <v>91048830.16999999</v>
      </c>
      <c r="J610" s="184">
        <f t="shared" si="154"/>
        <v>453360.00000000745</v>
      </c>
    </row>
    <row r="611" spans="1:10" ht="12.75">
      <c r="A611" s="9" t="s">
        <v>1096</v>
      </c>
      <c r="B611" s="5" t="s">
        <v>1097</v>
      </c>
      <c r="C611" s="76">
        <f t="shared" si="154"/>
        <v>76722505.88000001</v>
      </c>
      <c r="D611" s="76">
        <f t="shared" si="154"/>
        <v>0</v>
      </c>
      <c r="E611" s="76">
        <f t="shared" si="154"/>
        <v>-1750000</v>
      </c>
      <c r="F611" s="76">
        <f t="shared" si="154"/>
        <v>74972505.88000001</v>
      </c>
      <c r="G611" s="76">
        <f t="shared" si="154"/>
        <v>52922446.739999995</v>
      </c>
      <c r="H611" s="76">
        <f t="shared" si="154"/>
        <v>21363342.13</v>
      </c>
      <c r="I611" s="76">
        <f t="shared" si="154"/>
        <v>74285788.87</v>
      </c>
      <c r="J611" s="174">
        <f t="shared" si="154"/>
        <v>686717.0099999984</v>
      </c>
    </row>
    <row r="612" spans="1:10" ht="12.75">
      <c r="A612" s="9" t="s">
        <v>1727</v>
      </c>
      <c r="B612" s="5" t="s">
        <v>1098</v>
      </c>
      <c r="C612" s="76">
        <f t="shared" si="154"/>
        <v>43014396.22</v>
      </c>
      <c r="D612" s="76">
        <f t="shared" si="154"/>
        <v>0</v>
      </c>
      <c r="E612" s="76">
        <f t="shared" si="154"/>
        <v>0</v>
      </c>
      <c r="F612" s="76">
        <f t="shared" si="154"/>
        <v>43014396.22</v>
      </c>
      <c r="G612" s="76">
        <f t="shared" si="154"/>
        <v>0</v>
      </c>
      <c r="H612" s="76">
        <f t="shared" si="154"/>
        <v>41549902.89</v>
      </c>
      <c r="I612" s="76">
        <f t="shared" si="154"/>
        <v>41549902.89</v>
      </c>
      <c r="J612" s="174">
        <f t="shared" si="154"/>
        <v>1464493.33</v>
      </c>
    </row>
    <row r="613" spans="1:10" ht="12.75">
      <c r="A613" s="9" t="s">
        <v>1726</v>
      </c>
      <c r="B613" s="51" t="s">
        <v>1725</v>
      </c>
      <c r="C613" s="76">
        <f t="shared" si="154"/>
        <v>21002189.58</v>
      </c>
      <c r="D613" s="76">
        <f t="shared" si="154"/>
        <v>0</v>
      </c>
      <c r="E613" s="76">
        <f t="shared" si="154"/>
        <v>0</v>
      </c>
      <c r="F613" s="76">
        <f t="shared" si="154"/>
        <v>21002189.58</v>
      </c>
      <c r="G613" s="76">
        <f t="shared" si="154"/>
        <v>10653555.8</v>
      </c>
      <c r="H613" s="76">
        <f t="shared" si="154"/>
        <v>940648.8500000001</v>
      </c>
      <c r="I613" s="76">
        <f t="shared" si="154"/>
        <v>11594204.65</v>
      </c>
      <c r="J613" s="174">
        <f t="shared" si="154"/>
        <v>9407984.93</v>
      </c>
    </row>
    <row r="614" spans="1:10" ht="12.75">
      <c r="A614" s="9"/>
      <c r="B614" s="5"/>
      <c r="C614" s="76"/>
      <c r="D614" s="76"/>
      <c r="E614" s="76"/>
      <c r="F614" s="76" t="s">
        <v>684</v>
      </c>
      <c r="G614" s="76"/>
      <c r="H614" s="76"/>
      <c r="I614" s="76" t="s">
        <v>684</v>
      </c>
      <c r="J614" s="174"/>
    </row>
    <row r="615" spans="1:10" ht="12.75">
      <c r="A615" s="148" t="s">
        <v>1099</v>
      </c>
      <c r="B615" s="134" t="s">
        <v>872</v>
      </c>
      <c r="C615" s="170">
        <f aca="true" t="shared" si="155" ref="C615:J615">C617+C618</f>
        <v>79663044.22</v>
      </c>
      <c r="D615" s="170">
        <f t="shared" si="155"/>
        <v>0</v>
      </c>
      <c r="E615" s="170">
        <f t="shared" si="155"/>
        <v>0</v>
      </c>
      <c r="F615" s="170">
        <f t="shared" si="155"/>
        <v>79663044.22</v>
      </c>
      <c r="G615" s="170">
        <f t="shared" si="155"/>
        <v>51346244.53</v>
      </c>
      <c r="H615" s="170">
        <f t="shared" si="155"/>
        <v>25858854.020000003</v>
      </c>
      <c r="I615" s="170">
        <f t="shared" si="155"/>
        <v>77205098.55000001</v>
      </c>
      <c r="J615" s="186">
        <f t="shared" si="155"/>
        <v>2457945.67</v>
      </c>
    </row>
    <row r="616" spans="1:10" ht="13.5" thickBot="1">
      <c r="A616" s="128"/>
      <c r="B616" s="132" t="s">
        <v>873</v>
      </c>
      <c r="C616" s="166"/>
      <c r="D616" s="166"/>
      <c r="E616" s="166"/>
      <c r="F616" s="166"/>
      <c r="G616" s="166"/>
      <c r="H616" s="166"/>
      <c r="I616" s="166"/>
      <c r="J616" s="173"/>
    </row>
    <row r="617" spans="1:10" ht="12.75">
      <c r="A617" s="9" t="s">
        <v>1100</v>
      </c>
      <c r="B617" s="136" t="s">
        <v>875</v>
      </c>
      <c r="C617" s="76">
        <f aca="true" t="shared" si="156" ref="C617:J618">C29+C238+C444</f>
        <v>76977169.5</v>
      </c>
      <c r="D617" s="76">
        <f t="shared" si="156"/>
        <v>0</v>
      </c>
      <c r="E617" s="76">
        <f t="shared" si="156"/>
        <v>0</v>
      </c>
      <c r="F617" s="76">
        <f t="shared" si="156"/>
        <v>76977169.5</v>
      </c>
      <c r="G617" s="76">
        <f t="shared" si="156"/>
        <v>49558003.95</v>
      </c>
      <c r="H617" s="76">
        <f t="shared" si="156"/>
        <v>25004277.01</v>
      </c>
      <c r="I617" s="76">
        <f t="shared" si="156"/>
        <v>74562280.96000001</v>
      </c>
      <c r="J617" s="174">
        <f t="shared" si="156"/>
        <v>2414888.5399999996</v>
      </c>
    </row>
    <row r="618" spans="1:10" ht="12.75">
      <c r="A618" s="9" t="s">
        <v>1101</v>
      </c>
      <c r="B618" s="136" t="s">
        <v>877</v>
      </c>
      <c r="C618" s="76">
        <f t="shared" si="156"/>
        <v>2685874.72</v>
      </c>
      <c r="D618" s="76">
        <f t="shared" si="156"/>
        <v>0</v>
      </c>
      <c r="E618" s="76">
        <f t="shared" si="156"/>
        <v>0</v>
      </c>
      <c r="F618" s="76">
        <f t="shared" si="156"/>
        <v>2685874.72</v>
      </c>
      <c r="G618" s="76">
        <f t="shared" si="156"/>
        <v>1788240.58</v>
      </c>
      <c r="H618" s="76">
        <f t="shared" si="156"/>
        <v>854577.01</v>
      </c>
      <c r="I618" s="76">
        <f t="shared" si="156"/>
        <v>2642817.59</v>
      </c>
      <c r="J618" s="174">
        <f t="shared" si="156"/>
        <v>43057.13000000018</v>
      </c>
    </row>
    <row r="619" spans="1:10" ht="12.75">
      <c r="A619" s="9"/>
      <c r="B619" s="5"/>
      <c r="C619" s="76"/>
      <c r="D619" s="76"/>
      <c r="E619" s="76"/>
      <c r="F619" s="76"/>
      <c r="G619" s="76"/>
      <c r="H619" s="76"/>
      <c r="I619" s="76"/>
      <c r="J619" s="174"/>
    </row>
    <row r="620" spans="1:10" ht="12.75">
      <c r="A620" s="148" t="s">
        <v>1102</v>
      </c>
      <c r="B620" s="134" t="s">
        <v>872</v>
      </c>
      <c r="C620" s="170">
        <f aca="true" t="shared" si="157" ref="C620:J620">C622+C623</f>
        <v>24172872.5</v>
      </c>
      <c r="D620" s="170">
        <f t="shared" si="157"/>
        <v>0</v>
      </c>
      <c r="E620" s="170">
        <f t="shared" si="157"/>
        <v>0</v>
      </c>
      <c r="F620" s="170">
        <f t="shared" si="157"/>
        <v>24172872.5</v>
      </c>
      <c r="G620" s="170">
        <f t="shared" si="157"/>
        <v>15665719.849999998</v>
      </c>
      <c r="H620" s="170">
        <f t="shared" si="157"/>
        <v>7802570.66</v>
      </c>
      <c r="I620" s="170">
        <f t="shared" si="157"/>
        <v>23468290.509999998</v>
      </c>
      <c r="J620" s="186">
        <f t="shared" si="157"/>
        <v>704581.9900000021</v>
      </c>
    </row>
    <row r="621" spans="1:10" ht="13.5" thickBot="1">
      <c r="A621" s="128"/>
      <c r="B621" s="137" t="s">
        <v>879</v>
      </c>
      <c r="C621" s="166"/>
      <c r="D621" s="166"/>
      <c r="E621" s="166"/>
      <c r="F621" s="166"/>
      <c r="G621" s="166"/>
      <c r="H621" s="166"/>
      <c r="I621" s="166"/>
      <c r="J621" s="173"/>
    </row>
    <row r="622" spans="1:10" ht="12.75">
      <c r="A622" s="9" t="s">
        <v>1103</v>
      </c>
      <c r="B622" s="5" t="s">
        <v>880</v>
      </c>
      <c r="C622" s="76">
        <f aca="true" t="shared" si="158" ref="C622:J623">C34+C243+C449</f>
        <v>8057624.17</v>
      </c>
      <c r="D622" s="76">
        <f t="shared" si="158"/>
        <v>0</v>
      </c>
      <c r="E622" s="76">
        <f t="shared" si="158"/>
        <v>0</v>
      </c>
      <c r="F622" s="76">
        <f t="shared" si="158"/>
        <v>8057624.17</v>
      </c>
      <c r="G622" s="76">
        <f t="shared" si="158"/>
        <v>5242308.81</v>
      </c>
      <c r="H622" s="76">
        <f t="shared" si="158"/>
        <v>2591713.8</v>
      </c>
      <c r="I622" s="76">
        <f t="shared" si="158"/>
        <v>7834022.609999999</v>
      </c>
      <c r="J622" s="174">
        <f t="shared" si="158"/>
        <v>223601.560000001</v>
      </c>
    </row>
    <row r="623" spans="1:10" ht="12.75">
      <c r="A623" s="9" t="s">
        <v>1104</v>
      </c>
      <c r="B623" s="5" t="s">
        <v>882</v>
      </c>
      <c r="C623" s="76">
        <f t="shared" si="158"/>
        <v>16115248.33</v>
      </c>
      <c r="D623" s="76">
        <f t="shared" si="158"/>
        <v>0</v>
      </c>
      <c r="E623" s="76">
        <f t="shared" si="158"/>
        <v>0</v>
      </c>
      <c r="F623" s="76">
        <f t="shared" si="158"/>
        <v>16115248.33</v>
      </c>
      <c r="G623" s="76">
        <f t="shared" si="158"/>
        <v>10423411.04</v>
      </c>
      <c r="H623" s="76">
        <f t="shared" si="158"/>
        <v>5210856.86</v>
      </c>
      <c r="I623" s="76">
        <f t="shared" si="158"/>
        <v>15634267.9</v>
      </c>
      <c r="J623" s="174">
        <f t="shared" si="158"/>
        <v>480980.4300000011</v>
      </c>
    </row>
    <row r="624" spans="1:10" ht="12.75">
      <c r="A624" s="9"/>
      <c r="B624" s="5"/>
      <c r="C624" s="76"/>
      <c r="D624" s="76"/>
      <c r="E624" s="76"/>
      <c r="F624" s="76"/>
      <c r="G624" s="76"/>
      <c r="H624" s="76"/>
      <c r="I624" s="76"/>
      <c r="J624" s="174"/>
    </row>
    <row r="625" spans="1:10" ht="13.5" thickBot="1">
      <c r="A625" s="124" t="s">
        <v>1105</v>
      </c>
      <c r="B625" s="125" t="s">
        <v>884</v>
      </c>
      <c r="C625" s="168">
        <f aca="true" t="shared" si="159" ref="C625:J625">C626+C631+C654+C660+C668+C674+C677+C709+C723+C721</f>
        <v>498870449.52000004</v>
      </c>
      <c r="D625" s="168">
        <f t="shared" si="159"/>
        <v>69162295.25</v>
      </c>
      <c r="E625" s="168">
        <f t="shared" si="159"/>
        <v>38087920.88</v>
      </c>
      <c r="F625" s="168">
        <f t="shared" si="159"/>
        <v>606120665.6500001</v>
      </c>
      <c r="G625" s="168">
        <f t="shared" si="159"/>
        <v>250256834.2</v>
      </c>
      <c r="H625" s="168">
        <f t="shared" si="159"/>
        <v>100668420.06</v>
      </c>
      <c r="I625" s="168">
        <f t="shared" si="159"/>
        <v>350925254.26</v>
      </c>
      <c r="J625" s="176">
        <f t="shared" si="159"/>
        <v>255195411.39</v>
      </c>
    </row>
    <row r="626" spans="1:10" ht="14.25" thickBot="1" thickTop="1">
      <c r="A626" s="126" t="s">
        <v>1106</v>
      </c>
      <c r="B626" s="164" t="s">
        <v>1002</v>
      </c>
      <c r="C626" s="169">
        <f>SUM(C627:C630)</f>
        <v>27616250</v>
      </c>
      <c r="D626" s="169">
        <f aca="true" t="shared" si="160" ref="D626:J626">SUM(D627:D630)</f>
        <v>3660183.38</v>
      </c>
      <c r="E626" s="169">
        <f t="shared" si="160"/>
        <v>5400000</v>
      </c>
      <c r="F626" s="169">
        <f t="shared" si="160"/>
        <v>36676433.379999995</v>
      </c>
      <c r="G626" s="169">
        <f t="shared" si="160"/>
        <v>13811057.32</v>
      </c>
      <c r="H626" s="169">
        <f t="shared" si="160"/>
        <v>6531901.7</v>
      </c>
      <c r="I626" s="169">
        <f t="shared" si="160"/>
        <v>20342959.02</v>
      </c>
      <c r="J626" s="178">
        <f t="shared" si="160"/>
        <v>16333474.359999998</v>
      </c>
    </row>
    <row r="627" spans="1:10" ht="12.75">
      <c r="A627" s="194" t="s">
        <v>262</v>
      </c>
      <c r="B627" s="296" t="s">
        <v>263</v>
      </c>
      <c r="C627" s="222">
        <f aca="true" t="shared" si="161" ref="C627:J627">C39+C248</f>
        <v>18966250</v>
      </c>
      <c r="D627" s="222">
        <f t="shared" si="161"/>
        <v>0</v>
      </c>
      <c r="E627" s="222">
        <f t="shared" si="161"/>
        <v>-100000</v>
      </c>
      <c r="F627" s="222">
        <f t="shared" si="161"/>
        <v>18866250</v>
      </c>
      <c r="G627" s="222">
        <f t="shared" si="161"/>
        <v>9295728.74</v>
      </c>
      <c r="H627" s="222">
        <f t="shared" si="161"/>
        <v>3213303.98</v>
      </c>
      <c r="I627" s="222">
        <f t="shared" si="161"/>
        <v>12509032.72</v>
      </c>
      <c r="J627" s="297">
        <f t="shared" si="161"/>
        <v>6357217.279999999</v>
      </c>
    </row>
    <row r="628" spans="1:10" ht="12.75">
      <c r="A628" s="135" t="s">
        <v>1107</v>
      </c>
      <c r="B628" s="97" t="s">
        <v>1108</v>
      </c>
      <c r="C628" s="217">
        <f aca="true" t="shared" si="162" ref="C628:J628">C249+C454</f>
        <v>1150000</v>
      </c>
      <c r="D628" s="217">
        <f t="shared" si="162"/>
        <v>0</v>
      </c>
      <c r="E628" s="217">
        <f t="shared" si="162"/>
        <v>5400000</v>
      </c>
      <c r="F628" s="217">
        <f t="shared" si="162"/>
        <v>6550000</v>
      </c>
      <c r="G628" s="217">
        <f t="shared" si="162"/>
        <v>3380000</v>
      </c>
      <c r="H628" s="217">
        <f t="shared" si="162"/>
        <v>624360</v>
      </c>
      <c r="I628" s="217">
        <f t="shared" si="162"/>
        <v>4004360</v>
      </c>
      <c r="J628" s="226">
        <f t="shared" si="162"/>
        <v>2545640</v>
      </c>
    </row>
    <row r="629" spans="1:10" ht="12.75">
      <c r="A629" s="135" t="s">
        <v>1462</v>
      </c>
      <c r="B629" s="97" t="s">
        <v>1461</v>
      </c>
      <c r="C629" s="217">
        <f aca="true" t="shared" si="163" ref="C629:J630">C40</f>
        <v>7500000</v>
      </c>
      <c r="D629" s="217">
        <f t="shared" si="163"/>
        <v>3660183.38</v>
      </c>
      <c r="E629" s="217">
        <f t="shared" si="163"/>
        <v>0</v>
      </c>
      <c r="F629" s="217">
        <f t="shared" si="163"/>
        <v>11160183.379999999</v>
      </c>
      <c r="G629" s="217">
        <f t="shared" si="163"/>
        <v>1135328.58</v>
      </c>
      <c r="H629" s="217">
        <f t="shared" si="163"/>
        <v>2607997.72</v>
      </c>
      <c r="I629" s="217">
        <f t="shared" si="163"/>
        <v>3743326.3000000003</v>
      </c>
      <c r="J629" s="226">
        <f t="shared" si="163"/>
        <v>7416857.079999998</v>
      </c>
    </row>
    <row r="630" spans="1:10" ht="12.75">
      <c r="A630" s="135" t="s">
        <v>1917</v>
      </c>
      <c r="B630" s="97" t="s">
        <v>1916</v>
      </c>
      <c r="C630" s="217">
        <f t="shared" si="163"/>
        <v>0</v>
      </c>
      <c r="D630" s="217">
        <f t="shared" si="163"/>
        <v>0</v>
      </c>
      <c r="E630" s="217">
        <f t="shared" si="163"/>
        <v>100000</v>
      </c>
      <c r="F630" s="217">
        <f t="shared" si="163"/>
        <v>100000</v>
      </c>
      <c r="G630" s="217">
        <f t="shared" si="163"/>
        <v>0</v>
      </c>
      <c r="H630" s="217">
        <f t="shared" si="163"/>
        <v>86240</v>
      </c>
      <c r="I630" s="217">
        <f t="shared" si="163"/>
        <v>86240</v>
      </c>
      <c r="J630" s="226">
        <f t="shared" si="163"/>
        <v>13760</v>
      </c>
    </row>
    <row r="631" spans="1:10" ht="13.5" thickBot="1">
      <c r="A631" s="128" t="s">
        <v>1109</v>
      </c>
      <c r="B631" s="151" t="s">
        <v>886</v>
      </c>
      <c r="C631" s="166">
        <f>SUM(C632:C636)</f>
        <v>66856535.75</v>
      </c>
      <c r="D631" s="166">
        <f aca="true" t="shared" si="164" ref="D631:J631">SUM(D632:D636)</f>
        <v>0</v>
      </c>
      <c r="E631" s="166">
        <f t="shared" si="164"/>
        <v>11051000</v>
      </c>
      <c r="F631" s="166">
        <f t="shared" si="164"/>
        <v>77907535.75</v>
      </c>
      <c r="G631" s="166">
        <f t="shared" si="164"/>
        <v>57372404</v>
      </c>
      <c r="H631" s="166">
        <f t="shared" si="164"/>
        <v>19714158</v>
      </c>
      <c r="I631" s="166">
        <f t="shared" si="164"/>
        <v>77086562</v>
      </c>
      <c r="J631" s="173">
        <f t="shared" si="164"/>
        <v>820973.75</v>
      </c>
    </row>
    <row r="632" spans="1:10" ht="12.75">
      <c r="A632" s="135" t="s">
        <v>1254</v>
      </c>
      <c r="B632" s="156" t="s">
        <v>1255</v>
      </c>
      <c r="C632" s="217">
        <f aca="true" t="shared" si="165" ref="C632:J632">C251</f>
        <v>600000</v>
      </c>
      <c r="D632" s="217">
        <f t="shared" si="165"/>
        <v>0</v>
      </c>
      <c r="E632" s="217">
        <f t="shared" si="165"/>
        <v>0</v>
      </c>
      <c r="F632" s="217">
        <f t="shared" si="165"/>
        <v>600000</v>
      </c>
      <c r="G632" s="217">
        <f t="shared" si="165"/>
        <v>0</v>
      </c>
      <c r="H632" s="217">
        <f t="shared" si="165"/>
        <v>600000</v>
      </c>
      <c r="I632" s="217">
        <f t="shared" si="165"/>
        <v>600000</v>
      </c>
      <c r="J632" s="226">
        <f t="shared" si="165"/>
        <v>0</v>
      </c>
    </row>
    <row r="633" spans="1:10" ht="12.75">
      <c r="A633" s="135" t="s">
        <v>1110</v>
      </c>
      <c r="B633" s="156" t="s">
        <v>1111</v>
      </c>
      <c r="C633" s="217">
        <f aca="true" t="shared" si="166" ref="C633:J633">C44+C252</f>
        <v>62181535.75</v>
      </c>
      <c r="D633" s="217">
        <f t="shared" si="166"/>
        <v>0</v>
      </c>
      <c r="E633" s="217">
        <f t="shared" si="166"/>
        <v>11051000</v>
      </c>
      <c r="F633" s="217">
        <f t="shared" si="166"/>
        <v>73232535.75</v>
      </c>
      <c r="G633" s="217">
        <f t="shared" si="166"/>
        <v>55185079</v>
      </c>
      <c r="H633" s="217">
        <f t="shared" si="166"/>
        <v>18047456.75</v>
      </c>
      <c r="I633" s="217">
        <f t="shared" si="166"/>
        <v>73232535.75</v>
      </c>
      <c r="J633" s="226">
        <f t="shared" si="166"/>
        <v>0</v>
      </c>
    </row>
    <row r="634" spans="1:10" ht="12.75">
      <c r="A634" s="135" t="s">
        <v>1465</v>
      </c>
      <c r="B634" s="156" t="s">
        <v>1464</v>
      </c>
      <c r="C634" s="217">
        <f aca="true" t="shared" si="167" ref="C634:J634">C45</f>
        <v>25000</v>
      </c>
      <c r="D634" s="217">
        <f t="shared" si="167"/>
        <v>0</v>
      </c>
      <c r="E634" s="217">
        <f t="shared" si="167"/>
        <v>0</v>
      </c>
      <c r="F634" s="217">
        <f t="shared" si="167"/>
        <v>25000</v>
      </c>
      <c r="G634" s="217">
        <f t="shared" si="167"/>
        <v>15000</v>
      </c>
      <c r="H634" s="217">
        <f t="shared" si="167"/>
        <v>0</v>
      </c>
      <c r="I634" s="217">
        <f t="shared" si="167"/>
        <v>15000</v>
      </c>
      <c r="J634" s="226">
        <f t="shared" si="167"/>
        <v>10000</v>
      </c>
    </row>
    <row r="635" spans="1:10" ht="12.75">
      <c r="A635" s="9" t="s">
        <v>1112</v>
      </c>
      <c r="B635" s="5" t="s">
        <v>1113</v>
      </c>
      <c r="C635" s="76">
        <f aca="true" t="shared" si="168" ref="C635:J635">C46+C253</f>
        <v>4000000</v>
      </c>
      <c r="D635" s="76">
        <f t="shared" si="168"/>
        <v>0</v>
      </c>
      <c r="E635" s="76">
        <f t="shared" si="168"/>
        <v>50000</v>
      </c>
      <c r="F635" s="76">
        <f t="shared" si="168"/>
        <v>4050000</v>
      </c>
      <c r="G635" s="76">
        <f t="shared" si="168"/>
        <v>2172325</v>
      </c>
      <c r="H635" s="76">
        <f t="shared" si="168"/>
        <v>1066701.25</v>
      </c>
      <c r="I635" s="76">
        <f t="shared" si="168"/>
        <v>3239026.25</v>
      </c>
      <c r="J635" s="174">
        <f t="shared" si="168"/>
        <v>810973.75</v>
      </c>
    </row>
    <row r="636" spans="1:10" ht="13.5" thickBot="1">
      <c r="A636" s="7" t="s">
        <v>347</v>
      </c>
      <c r="B636" s="1" t="str">
        <f aca="true" t="shared" si="169" ref="B636:J636">B254</f>
        <v>Otros servicios Básicos</v>
      </c>
      <c r="C636" s="294">
        <f t="shared" si="169"/>
        <v>50000</v>
      </c>
      <c r="D636" s="294">
        <f t="shared" si="169"/>
        <v>0</v>
      </c>
      <c r="E636" s="294">
        <f t="shared" si="169"/>
        <v>-50000</v>
      </c>
      <c r="F636" s="294">
        <f t="shared" si="169"/>
        <v>0</v>
      </c>
      <c r="G636" s="294">
        <f t="shared" si="169"/>
        <v>0</v>
      </c>
      <c r="H636" s="294">
        <f t="shared" si="169"/>
        <v>0</v>
      </c>
      <c r="I636" s="294">
        <f t="shared" si="169"/>
        <v>0</v>
      </c>
      <c r="J636" s="295">
        <f t="shared" si="169"/>
        <v>0</v>
      </c>
    </row>
    <row r="637" spans="1:10" ht="12.75">
      <c r="A637" s="52"/>
      <c r="B637" s="5"/>
      <c r="C637" s="382"/>
      <c r="D637" s="382"/>
      <c r="E637" s="382"/>
      <c r="F637" s="382"/>
      <c r="G637" s="382"/>
      <c r="H637" s="382"/>
      <c r="I637" s="382"/>
      <c r="J637" s="382"/>
    </row>
    <row r="638" spans="1:10" ht="12.75">
      <c r="A638" s="52"/>
      <c r="B638" s="5"/>
      <c r="C638" s="382"/>
      <c r="D638" s="382"/>
      <c r="E638" s="382"/>
      <c r="F638" s="382"/>
      <c r="G638" s="382"/>
      <c r="H638" s="382"/>
      <c r="I638" s="382"/>
      <c r="J638" s="382"/>
    </row>
    <row r="639" spans="1:10" ht="12.75">
      <c r="A639" s="52"/>
      <c r="B639" s="5"/>
      <c r="C639" s="382"/>
      <c r="D639" s="382"/>
      <c r="E639" s="382"/>
      <c r="F639" s="382"/>
      <c r="G639" s="382"/>
      <c r="H639" s="382"/>
      <c r="I639" s="382"/>
      <c r="J639" s="382"/>
    </row>
    <row r="640" spans="1:10" ht="12.75">
      <c r="A640" s="52"/>
      <c r="B640" s="5"/>
      <c r="C640" s="382"/>
      <c r="D640" s="382"/>
      <c r="E640" s="382"/>
      <c r="F640" s="382"/>
      <c r="G640" s="382"/>
      <c r="H640" s="382"/>
      <c r="I640" s="382"/>
      <c r="J640" s="382"/>
    </row>
    <row r="641" spans="1:10" ht="12.75">
      <c r="A641" s="52"/>
      <c r="B641" s="5"/>
      <c r="C641" s="382"/>
      <c r="D641" s="382"/>
      <c r="E641" s="382"/>
      <c r="F641" s="382"/>
      <c r="G641" s="382"/>
      <c r="H641" s="382"/>
      <c r="I641" s="382"/>
      <c r="J641" s="382"/>
    </row>
    <row r="642" spans="1:10" ht="12.75">
      <c r="A642" s="52"/>
      <c r="B642" s="5"/>
      <c r="C642" s="382"/>
      <c r="D642" s="382"/>
      <c r="E642" s="382"/>
      <c r="F642" s="382"/>
      <c r="G642" s="382"/>
      <c r="H642" s="382"/>
      <c r="I642" s="382"/>
      <c r="J642" s="382"/>
    </row>
    <row r="643" spans="1:10" ht="12.75">
      <c r="A643" s="52"/>
      <c r="B643" s="5"/>
      <c r="C643" s="382"/>
      <c r="D643" s="382"/>
      <c r="E643" s="382"/>
      <c r="F643" s="382"/>
      <c r="G643" s="382"/>
      <c r="H643" s="382"/>
      <c r="I643" s="382"/>
      <c r="J643" s="382"/>
    </row>
    <row r="644" spans="1:10" ht="12.75">
      <c r="A644" s="52"/>
      <c r="B644" s="5"/>
      <c r="C644" s="382"/>
      <c r="D644" s="382"/>
      <c r="E644" s="382"/>
      <c r="F644" s="382"/>
      <c r="G644" s="382"/>
      <c r="H644" s="382"/>
      <c r="I644" s="382"/>
      <c r="J644" s="382"/>
    </row>
    <row r="645" spans="1:10" ht="12.75">
      <c r="A645" s="52"/>
      <c r="B645" s="5"/>
      <c r="C645" s="382"/>
      <c r="D645" s="382"/>
      <c r="E645" s="382"/>
      <c r="F645" s="382"/>
      <c r="G645" s="382"/>
      <c r="H645" s="382"/>
      <c r="I645" s="382"/>
      <c r="J645" s="382"/>
    </row>
    <row r="646" spans="1:10" ht="12.75">
      <c r="A646" s="52"/>
      <c r="B646" s="5"/>
      <c r="C646" s="382"/>
      <c r="D646" s="382"/>
      <c r="E646" s="382"/>
      <c r="F646" s="382"/>
      <c r="G646" s="382"/>
      <c r="H646" s="382"/>
      <c r="I646" s="382"/>
      <c r="J646" s="382"/>
    </row>
    <row r="647" spans="1:10" ht="12.75">
      <c r="A647" s="52"/>
      <c r="B647" s="5"/>
      <c r="C647" s="382"/>
      <c r="D647" s="382"/>
      <c r="E647" s="382"/>
      <c r="F647" s="382"/>
      <c r="G647" s="382"/>
      <c r="H647" s="382"/>
      <c r="I647" s="382"/>
      <c r="J647" s="382"/>
    </row>
    <row r="648" spans="1:10" ht="12.75">
      <c r="A648" s="52"/>
      <c r="B648" s="5"/>
      <c r="C648" s="382"/>
      <c r="D648" s="382"/>
      <c r="E648" s="382"/>
      <c r="F648" s="382"/>
      <c r="G648" s="382"/>
      <c r="H648" s="382"/>
      <c r="I648" s="382"/>
      <c r="J648" s="382"/>
    </row>
    <row r="649" spans="1:10" ht="12.75">
      <c r="A649" s="54" t="s">
        <v>699</v>
      </c>
      <c r="B649" s="54"/>
      <c r="C649" s="54"/>
      <c r="D649" s="54"/>
      <c r="E649" s="54"/>
      <c r="F649" s="55"/>
      <c r="G649" s="55"/>
      <c r="H649" s="55"/>
      <c r="I649" s="55"/>
      <c r="J649" s="55" t="s">
        <v>19</v>
      </c>
    </row>
    <row r="650" spans="1:10" ht="13.5" thickBot="1">
      <c r="A650" s="85" t="str">
        <f>A592</f>
        <v>INFORME TRIMESTRAL DE EGRESOS (4 TRIMESTRE DEL 2015)  TOTAL PRESUPUESTO</v>
      </c>
      <c r="B650" s="85"/>
      <c r="C650" s="85"/>
      <c r="D650" s="85"/>
      <c r="E650" s="85"/>
      <c r="F650" s="55"/>
      <c r="G650" s="55"/>
      <c r="H650" s="55"/>
      <c r="I650" s="55"/>
      <c r="J650" s="55"/>
    </row>
    <row r="651" spans="1:10" ht="13.5" thickBot="1">
      <c r="A651" s="409"/>
      <c r="B651" s="410"/>
      <c r="C651" s="597" t="s">
        <v>673</v>
      </c>
      <c r="D651" s="597"/>
      <c r="E651" s="597"/>
      <c r="F651" s="598"/>
      <c r="G651" s="606" t="s">
        <v>710</v>
      </c>
      <c r="H651" s="597"/>
      <c r="I651" s="597"/>
      <c r="J651" s="409"/>
    </row>
    <row r="652" spans="1:10" ht="12.75">
      <c r="A652" s="411" t="s">
        <v>684</v>
      </c>
      <c r="B652" s="412" t="s">
        <v>684</v>
      </c>
      <c r="C652" s="413" t="s">
        <v>702</v>
      </c>
      <c r="D652" s="604" t="s">
        <v>705</v>
      </c>
      <c r="E652" s="605"/>
      <c r="F652" s="415" t="s">
        <v>706</v>
      </c>
      <c r="G652" s="415" t="s">
        <v>707</v>
      </c>
      <c r="H652" s="415" t="s">
        <v>708</v>
      </c>
      <c r="I652" s="414" t="s">
        <v>677</v>
      </c>
      <c r="J652" s="416" t="s">
        <v>709</v>
      </c>
    </row>
    <row r="653" spans="1:10" ht="13.5" thickBot="1">
      <c r="A653" s="417" t="s">
        <v>734</v>
      </c>
      <c r="B653" s="418" t="s">
        <v>672</v>
      </c>
      <c r="C653" s="419"/>
      <c r="D653" s="420" t="s">
        <v>703</v>
      </c>
      <c r="E653" s="421" t="s">
        <v>704</v>
      </c>
      <c r="F653" s="422"/>
      <c r="G653" s="422"/>
      <c r="H653" s="422"/>
      <c r="I653" s="423"/>
      <c r="J653" s="417"/>
    </row>
    <row r="654" spans="1:10" ht="13.5" thickBot="1">
      <c r="A654" s="128" t="s">
        <v>1114</v>
      </c>
      <c r="B654" s="137" t="s">
        <v>1115</v>
      </c>
      <c r="C654" s="181">
        <f aca="true" t="shared" si="170" ref="C654:J654">SUM(C655:C658)</f>
        <v>19560000</v>
      </c>
      <c r="D654" s="181">
        <f t="shared" si="170"/>
        <v>5500000</v>
      </c>
      <c r="E654" s="181">
        <f t="shared" si="170"/>
        <v>7850000</v>
      </c>
      <c r="F654" s="181">
        <f t="shared" si="170"/>
        <v>32910000</v>
      </c>
      <c r="G654" s="181">
        <f t="shared" si="170"/>
        <v>16572014.719999999</v>
      </c>
      <c r="H654" s="181">
        <f t="shared" si="170"/>
        <v>8181282.62</v>
      </c>
      <c r="I654" s="181">
        <f t="shared" si="170"/>
        <v>24753297.34</v>
      </c>
      <c r="J654" s="182">
        <f t="shared" si="170"/>
        <v>8156702.66</v>
      </c>
    </row>
    <row r="655" spans="1:10" ht="12.75">
      <c r="A655" s="194" t="s">
        <v>188</v>
      </c>
      <c r="B655" s="296" t="s">
        <v>187</v>
      </c>
      <c r="C655" s="222">
        <f aca="true" t="shared" si="171" ref="C655:J657">C58+C257</f>
        <v>1010000</v>
      </c>
      <c r="D655" s="222">
        <f t="shared" si="171"/>
        <v>2500000</v>
      </c>
      <c r="E655" s="222">
        <f t="shared" si="171"/>
        <v>2500000</v>
      </c>
      <c r="F655" s="222">
        <f t="shared" si="171"/>
        <v>6010000</v>
      </c>
      <c r="G655" s="222">
        <f t="shared" si="171"/>
        <v>3035300</v>
      </c>
      <c r="H655" s="222">
        <f t="shared" si="171"/>
        <v>2014521.34</v>
      </c>
      <c r="I655" s="222">
        <f t="shared" si="171"/>
        <v>5049821.34</v>
      </c>
      <c r="J655" s="297">
        <f t="shared" si="171"/>
        <v>960178.6600000001</v>
      </c>
    </row>
    <row r="656" spans="1:10" ht="12.75">
      <c r="A656" s="135" t="s">
        <v>1233</v>
      </c>
      <c r="B656" s="156" t="s">
        <v>1230</v>
      </c>
      <c r="C656" s="217">
        <f t="shared" si="171"/>
        <v>1750000</v>
      </c>
      <c r="D656" s="217">
        <f t="shared" si="171"/>
        <v>0</v>
      </c>
      <c r="E656" s="217">
        <f t="shared" si="171"/>
        <v>6350000</v>
      </c>
      <c r="F656" s="217">
        <f t="shared" si="171"/>
        <v>8100000</v>
      </c>
      <c r="G656" s="217">
        <f t="shared" si="171"/>
        <v>5612100</v>
      </c>
      <c r="H656" s="217">
        <f t="shared" si="171"/>
        <v>198092</v>
      </c>
      <c r="I656" s="217">
        <f t="shared" si="171"/>
        <v>5810192</v>
      </c>
      <c r="J656" s="226">
        <f t="shared" si="171"/>
        <v>2289808</v>
      </c>
    </row>
    <row r="657" spans="1:10" ht="12.75">
      <c r="A657" s="135" t="s">
        <v>1116</v>
      </c>
      <c r="B657" s="156" t="s">
        <v>1117</v>
      </c>
      <c r="C657" s="217">
        <f t="shared" si="171"/>
        <v>500000</v>
      </c>
      <c r="D657" s="217">
        <f t="shared" si="171"/>
        <v>0</v>
      </c>
      <c r="E657" s="217">
        <f t="shared" si="171"/>
        <v>4500000</v>
      </c>
      <c r="F657" s="217">
        <f t="shared" si="171"/>
        <v>5000000</v>
      </c>
      <c r="G657" s="217">
        <f t="shared" si="171"/>
        <v>79456</v>
      </c>
      <c r="H657" s="217">
        <f t="shared" si="171"/>
        <v>13828</v>
      </c>
      <c r="I657" s="217">
        <f t="shared" si="171"/>
        <v>93284</v>
      </c>
      <c r="J657" s="226">
        <f t="shared" si="171"/>
        <v>4906716</v>
      </c>
    </row>
    <row r="658" spans="1:10" ht="12.75">
      <c r="A658" s="135" t="s">
        <v>351</v>
      </c>
      <c r="B658" s="156" t="str">
        <f aca="true" t="shared" si="172" ref="B658:J658">B62</f>
        <v>Comisiones y Gastos serv</v>
      </c>
      <c r="C658" s="217">
        <f t="shared" si="172"/>
        <v>16300000</v>
      </c>
      <c r="D658" s="217">
        <f t="shared" si="172"/>
        <v>3000000</v>
      </c>
      <c r="E658" s="217">
        <f t="shared" si="172"/>
        <v>-5500000</v>
      </c>
      <c r="F658" s="217">
        <f t="shared" si="172"/>
        <v>13800000</v>
      </c>
      <c r="G658" s="217">
        <f t="shared" si="172"/>
        <v>7845158.72</v>
      </c>
      <c r="H658" s="217">
        <f t="shared" si="172"/>
        <v>5954841.28</v>
      </c>
      <c r="I658" s="217">
        <f t="shared" si="172"/>
        <v>13800000</v>
      </c>
      <c r="J658" s="226">
        <f t="shared" si="172"/>
        <v>0</v>
      </c>
    </row>
    <row r="659" spans="1:10" ht="12.75">
      <c r="A659" s="135"/>
      <c r="B659" s="156"/>
      <c r="C659" s="217"/>
      <c r="D659" s="217"/>
      <c r="E659" s="217"/>
      <c r="F659" s="217"/>
      <c r="G659" s="217"/>
      <c r="H659" s="217"/>
      <c r="I659" s="217"/>
      <c r="J659" s="226"/>
    </row>
    <row r="660" spans="1:10" ht="13.5" thickBot="1">
      <c r="A660" s="128" t="s">
        <v>1118</v>
      </c>
      <c r="B660" s="151" t="s">
        <v>1009</v>
      </c>
      <c r="C660" s="166">
        <f aca="true" t="shared" si="173" ref="C660:J660">SUM(C661:C666)</f>
        <v>312753224.1</v>
      </c>
      <c r="D660" s="166">
        <f t="shared" si="173"/>
        <v>48431910.72</v>
      </c>
      <c r="E660" s="166">
        <f t="shared" si="173"/>
        <v>-1205000</v>
      </c>
      <c r="F660" s="166">
        <f t="shared" si="173"/>
        <v>359980134.82</v>
      </c>
      <c r="G660" s="166">
        <f t="shared" si="173"/>
        <v>123129298.1</v>
      </c>
      <c r="H660" s="166">
        <f t="shared" si="173"/>
        <v>41957464</v>
      </c>
      <c r="I660" s="166">
        <f t="shared" si="173"/>
        <v>165086762.1</v>
      </c>
      <c r="J660" s="173">
        <f t="shared" si="173"/>
        <v>194893372.72</v>
      </c>
    </row>
    <row r="661" spans="1:10" ht="12.75">
      <c r="A661" s="135" t="s">
        <v>283</v>
      </c>
      <c r="B661" s="156" t="s">
        <v>284</v>
      </c>
      <c r="C661" s="217">
        <f aca="true" t="shared" si="174" ref="C661:J661">C65</f>
        <v>5200000</v>
      </c>
      <c r="D661" s="217">
        <f t="shared" si="174"/>
        <v>0</v>
      </c>
      <c r="E661" s="217">
        <f t="shared" si="174"/>
        <v>0</v>
      </c>
      <c r="F661" s="217">
        <f t="shared" si="174"/>
        <v>5200000</v>
      </c>
      <c r="G661" s="217">
        <f t="shared" si="174"/>
        <v>4532600</v>
      </c>
      <c r="H661" s="217">
        <f t="shared" si="174"/>
        <v>667400</v>
      </c>
      <c r="I661" s="217">
        <f t="shared" si="174"/>
        <v>5200000</v>
      </c>
      <c r="J661" s="226">
        <f t="shared" si="174"/>
        <v>0</v>
      </c>
    </row>
    <row r="662" spans="1:10" ht="12.75">
      <c r="A662" s="135" t="s">
        <v>335</v>
      </c>
      <c r="B662" s="156" t="s">
        <v>334</v>
      </c>
      <c r="C662" s="217">
        <f aca="true" t="shared" si="175" ref="C662:J662">C66+C262+C457</f>
        <v>12500000</v>
      </c>
      <c r="D662" s="217">
        <f t="shared" si="175"/>
        <v>17000000</v>
      </c>
      <c r="E662" s="217">
        <f t="shared" si="175"/>
        <v>665000</v>
      </c>
      <c r="F662" s="217">
        <f t="shared" si="175"/>
        <v>30165000</v>
      </c>
      <c r="G662" s="217">
        <f t="shared" si="175"/>
        <v>8856</v>
      </c>
      <c r="H662" s="217">
        <f t="shared" si="175"/>
        <v>727800</v>
      </c>
      <c r="I662" s="217">
        <f t="shared" si="175"/>
        <v>736656</v>
      </c>
      <c r="J662" s="226">
        <f t="shared" si="175"/>
        <v>29428344</v>
      </c>
    </row>
    <row r="663" spans="1:10" ht="12.75">
      <c r="A663" s="135" t="s">
        <v>1119</v>
      </c>
      <c r="B663" s="97" t="s">
        <v>1120</v>
      </c>
      <c r="C663" s="217">
        <f aca="true" t="shared" si="176" ref="C663:J664">C67</f>
        <v>0</v>
      </c>
      <c r="D663" s="217">
        <f t="shared" si="176"/>
        <v>0</v>
      </c>
      <c r="E663" s="217">
        <f t="shared" si="176"/>
        <v>0</v>
      </c>
      <c r="F663" s="217">
        <f t="shared" si="176"/>
        <v>0</v>
      </c>
      <c r="G663" s="217">
        <f t="shared" si="176"/>
        <v>0</v>
      </c>
      <c r="H663" s="217">
        <f t="shared" si="176"/>
        <v>0</v>
      </c>
      <c r="I663" s="217">
        <f t="shared" si="176"/>
        <v>0</v>
      </c>
      <c r="J663" s="226">
        <f t="shared" si="176"/>
        <v>0</v>
      </c>
    </row>
    <row r="664" spans="1:10" ht="12.75">
      <c r="A664" s="135" t="s">
        <v>1121</v>
      </c>
      <c r="B664" s="97" t="s">
        <v>1122</v>
      </c>
      <c r="C664" s="217">
        <f t="shared" si="176"/>
        <v>0</v>
      </c>
      <c r="D664" s="217">
        <f t="shared" si="176"/>
        <v>0</v>
      </c>
      <c r="E664" s="217">
        <f t="shared" si="176"/>
        <v>0</v>
      </c>
      <c r="F664" s="217">
        <f t="shared" si="176"/>
        <v>0</v>
      </c>
      <c r="G664" s="217">
        <f t="shared" si="176"/>
        <v>0</v>
      </c>
      <c r="H664" s="217">
        <f t="shared" si="176"/>
        <v>0</v>
      </c>
      <c r="I664" s="217">
        <f t="shared" si="176"/>
        <v>0</v>
      </c>
      <c r="J664" s="226">
        <f t="shared" si="176"/>
        <v>0</v>
      </c>
    </row>
    <row r="665" spans="1:10" ht="12.75">
      <c r="A665" s="135" t="s">
        <v>1123</v>
      </c>
      <c r="B665" s="156" t="s">
        <v>1011</v>
      </c>
      <c r="C665" s="217">
        <f aca="true" t="shared" si="177" ref="C665:J665">C263+C69+C458</f>
        <v>284933224.1</v>
      </c>
      <c r="D665" s="217">
        <f t="shared" si="177"/>
        <v>31431910.72</v>
      </c>
      <c r="E665" s="217">
        <f t="shared" si="177"/>
        <v>130000</v>
      </c>
      <c r="F665" s="217">
        <f t="shared" si="177"/>
        <v>316495134.82</v>
      </c>
      <c r="G665" s="217">
        <f t="shared" si="177"/>
        <v>118587842.1</v>
      </c>
      <c r="H665" s="217">
        <f t="shared" si="177"/>
        <v>40532720</v>
      </c>
      <c r="I665" s="217">
        <f t="shared" si="177"/>
        <v>159120562.1</v>
      </c>
      <c r="J665" s="226">
        <f t="shared" si="177"/>
        <v>157374572.72</v>
      </c>
    </row>
    <row r="666" spans="1:10" ht="12.75">
      <c r="A666" s="135" t="s">
        <v>285</v>
      </c>
      <c r="B666" s="156" t="s">
        <v>286</v>
      </c>
      <c r="C666" s="217">
        <f aca="true" t="shared" si="178" ref="C666:J666">C70+C264+C459</f>
        <v>10120000</v>
      </c>
      <c r="D666" s="217">
        <f t="shared" si="178"/>
        <v>0</v>
      </c>
      <c r="E666" s="217">
        <f t="shared" si="178"/>
        <v>-2000000</v>
      </c>
      <c r="F666" s="217">
        <f t="shared" si="178"/>
        <v>8120000</v>
      </c>
      <c r="G666" s="217">
        <f t="shared" si="178"/>
        <v>0</v>
      </c>
      <c r="H666" s="217">
        <f t="shared" si="178"/>
        <v>29544</v>
      </c>
      <c r="I666" s="217">
        <f t="shared" si="178"/>
        <v>29544</v>
      </c>
      <c r="J666" s="226">
        <f t="shared" si="178"/>
        <v>8090456</v>
      </c>
    </row>
    <row r="667" spans="1:10" ht="12.75">
      <c r="A667" s="135"/>
      <c r="B667" s="156"/>
      <c r="C667" s="217"/>
      <c r="D667" s="217"/>
      <c r="E667" s="217"/>
      <c r="F667" s="217"/>
      <c r="G667" s="217"/>
      <c r="H667" s="217"/>
      <c r="I667" s="217"/>
      <c r="J667" s="226"/>
    </row>
    <row r="668" spans="1:10" ht="13.5" thickBot="1">
      <c r="A668" s="128" t="s">
        <v>257</v>
      </c>
      <c r="B668" s="138" t="s">
        <v>258</v>
      </c>
      <c r="C668" s="166">
        <f>SUM(C669:C672)</f>
        <v>150000</v>
      </c>
      <c r="D668" s="166">
        <f aca="true" t="shared" si="179" ref="D668:J668">SUM(D669:D672)</f>
        <v>0</v>
      </c>
      <c r="E668" s="166">
        <f t="shared" si="179"/>
        <v>950000</v>
      </c>
      <c r="F668" s="166">
        <f t="shared" si="179"/>
        <v>1100000</v>
      </c>
      <c r="G668" s="166">
        <f t="shared" si="179"/>
        <v>249407.99</v>
      </c>
      <c r="H668" s="166">
        <f t="shared" si="179"/>
        <v>0</v>
      </c>
      <c r="I668" s="166">
        <f t="shared" si="179"/>
        <v>249407.99</v>
      </c>
      <c r="J668" s="173">
        <f t="shared" si="179"/>
        <v>850592.01</v>
      </c>
    </row>
    <row r="669" spans="1:10" ht="12.75">
      <c r="A669" s="135" t="s">
        <v>468</v>
      </c>
      <c r="B669" s="97" t="s">
        <v>467</v>
      </c>
      <c r="C669" s="217">
        <f aca="true" t="shared" si="180" ref="C669:J669">C273+C73</f>
        <v>100000</v>
      </c>
      <c r="D669" s="217">
        <f t="shared" si="180"/>
        <v>0</v>
      </c>
      <c r="E669" s="217">
        <f t="shared" si="180"/>
        <v>950000</v>
      </c>
      <c r="F669" s="217">
        <f t="shared" si="180"/>
        <v>1050000</v>
      </c>
      <c r="G669" s="217">
        <f t="shared" si="180"/>
        <v>242687.99</v>
      </c>
      <c r="H669" s="217">
        <f t="shared" si="180"/>
        <v>0</v>
      </c>
      <c r="I669" s="217">
        <f t="shared" si="180"/>
        <v>242687.99</v>
      </c>
      <c r="J669" s="226">
        <f t="shared" si="180"/>
        <v>807312.01</v>
      </c>
    </row>
    <row r="670" spans="1:10" ht="12.75">
      <c r="A670" s="135" t="s">
        <v>259</v>
      </c>
      <c r="B670" s="156" t="s">
        <v>252</v>
      </c>
      <c r="C670" s="217">
        <f aca="true" t="shared" si="181" ref="C670:J670">C74+C274</f>
        <v>50000</v>
      </c>
      <c r="D670" s="217">
        <f t="shared" si="181"/>
        <v>0</v>
      </c>
      <c r="E670" s="217">
        <f t="shared" si="181"/>
        <v>0</v>
      </c>
      <c r="F670" s="217">
        <f t="shared" si="181"/>
        <v>50000</v>
      </c>
      <c r="G670" s="217">
        <f t="shared" si="181"/>
        <v>6720</v>
      </c>
      <c r="H670" s="217">
        <f t="shared" si="181"/>
        <v>0</v>
      </c>
      <c r="I670" s="217">
        <f t="shared" si="181"/>
        <v>6720</v>
      </c>
      <c r="J670" s="226">
        <f t="shared" si="181"/>
        <v>43280</v>
      </c>
    </row>
    <row r="671" spans="1:10" ht="12.75">
      <c r="A671" s="135" t="s">
        <v>1237</v>
      </c>
      <c r="B671" s="156" t="s">
        <v>1235</v>
      </c>
      <c r="C671" s="217">
        <f aca="true" t="shared" si="182" ref="C671:J672">C75</f>
        <v>0</v>
      </c>
      <c r="D671" s="217">
        <f t="shared" si="182"/>
        <v>0</v>
      </c>
      <c r="E671" s="217">
        <f t="shared" si="182"/>
        <v>0</v>
      </c>
      <c r="F671" s="217">
        <f t="shared" si="182"/>
        <v>0</v>
      </c>
      <c r="G671" s="217">
        <f t="shared" si="182"/>
        <v>0</v>
      </c>
      <c r="H671" s="217">
        <f t="shared" si="182"/>
        <v>0</v>
      </c>
      <c r="I671" s="217">
        <f t="shared" si="182"/>
        <v>0</v>
      </c>
      <c r="J671" s="226">
        <f t="shared" si="182"/>
        <v>0</v>
      </c>
    </row>
    <row r="672" spans="1:10" ht="12.75">
      <c r="A672" s="135" t="s">
        <v>1238</v>
      </c>
      <c r="B672" s="156" t="s">
        <v>1236</v>
      </c>
      <c r="C672" s="217">
        <f t="shared" si="182"/>
        <v>0</v>
      </c>
      <c r="D672" s="217">
        <f t="shared" si="182"/>
        <v>0</v>
      </c>
      <c r="E672" s="217">
        <f t="shared" si="182"/>
        <v>0</v>
      </c>
      <c r="F672" s="217">
        <f t="shared" si="182"/>
        <v>0</v>
      </c>
      <c r="G672" s="217">
        <f t="shared" si="182"/>
        <v>0</v>
      </c>
      <c r="H672" s="217">
        <f t="shared" si="182"/>
        <v>0</v>
      </c>
      <c r="I672" s="217">
        <f t="shared" si="182"/>
        <v>0</v>
      </c>
      <c r="J672" s="226">
        <f t="shared" si="182"/>
        <v>0</v>
      </c>
    </row>
    <row r="673" spans="1:10" ht="12.75">
      <c r="A673" s="135"/>
      <c r="B673" s="147"/>
      <c r="C673" s="217"/>
      <c r="D673" s="217"/>
      <c r="E673" s="217"/>
      <c r="F673" s="217"/>
      <c r="G673" s="217"/>
      <c r="H673" s="217"/>
      <c r="I673" s="217"/>
      <c r="J673" s="226"/>
    </row>
    <row r="674" spans="1:10" ht="13.5" thickBot="1">
      <c r="A674" s="128" t="s">
        <v>1124</v>
      </c>
      <c r="B674" s="138" t="s">
        <v>1074</v>
      </c>
      <c r="C674" s="166">
        <f aca="true" t="shared" si="183" ref="C674:J674">C675</f>
        <v>9489439.67</v>
      </c>
      <c r="D674" s="166">
        <f t="shared" si="183"/>
        <v>0</v>
      </c>
      <c r="E674" s="166">
        <f t="shared" si="183"/>
        <v>3687765.05</v>
      </c>
      <c r="F674" s="166">
        <f t="shared" si="183"/>
        <v>13177204.72</v>
      </c>
      <c r="G674" s="166">
        <f t="shared" si="183"/>
        <v>10070590</v>
      </c>
      <c r="H674" s="166">
        <f t="shared" si="183"/>
        <v>2783978</v>
      </c>
      <c r="I674" s="166">
        <f t="shared" si="183"/>
        <v>12854568</v>
      </c>
      <c r="J674" s="173">
        <f t="shared" si="183"/>
        <v>322636.71999999916</v>
      </c>
    </row>
    <row r="675" spans="1:10" ht="12.75">
      <c r="A675" s="135" t="s">
        <v>1125</v>
      </c>
      <c r="B675" s="147" t="s">
        <v>730</v>
      </c>
      <c r="C675" s="217">
        <f aca="true" t="shared" si="184" ref="C675:J675">C79+C277+C462</f>
        <v>9489439.67</v>
      </c>
      <c r="D675" s="217">
        <f t="shared" si="184"/>
        <v>0</v>
      </c>
      <c r="E675" s="217">
        <f t="shared" si="184"/>
        <v>3687765.05</v>
      </c>
      <c r="F675" s="217">
        <f t="shared" si="184"/>
        <v>13177204.72</v>
      </c>
      <c r="G675" s="217">
        <f t="shared" si="184"/>
        <v>10070590</v>
      </c>
      <c r="H675" s="217">
        <f t="shared" si="184"/>
        <v>2783978</v>
      </c>
      <c r="I675" s="217">
        <f t="shared" si="184"/>
        <v>12854568</v>
      </c>
      <c r="J675" s="226">
        <f t="shared" si="184"/>
        <v>322636.71999999916</v>
      </c>
    </row>
    <row r="676" spans="1:10" ht="12.75">
      <c r="A676" s="135"/>
      <c r="B676" s="147"/>
      <c r="C676" s="217"/>
      <c r="D676" s="217"/>
      <c r="E676" s="217"/>
      <c r="F676" s="217"/>
      <c r="G676" s="217"/>
      <c r="H676" s="217"/>
      <c r="I676" s="217"/>
      <c r="J676" s="226"/>
    </row>
    <row r="677" spans="1:10" ht="13.5" thickBot="1">
      <c r="A677" s="128" t="s">
        <v>1126</v>
      </c>
      <c r="B677" s="137" t="s">
        <v>1015</v>
      </c>
      <c r="C677" s="166">
        <f>SUM(C678:C680)</f>
        <v>34300000</v>
      </c>
      <c r="D677" s="166">
        <f aca="true" t="shared" si="185" ref="D677:J677">SUM(D678:D680)</f>
        <v>0</v>
      </c>
      <c r="E677" s="166">
        <f t="shared" si="185"/>
        <v>-7612740</v>
      </c>
      <c r="F677" s="166">
        <f t="shared" si="185"/>
        <v>26687260</v>
      </c>
      <c r="G677" s="166">
        <f t="shared" si="185"/>
        <v>11452268</v>
      </c>
      <c r="H677" s="166">
        <f t="shared" si="185"/>
        <v>8592635.8</v>
      </c>
      <c r="I677" s="166">
        <f t="shared" si="185"/>
        <v>20044903.8</v>
      </c>
      <c r="J677" s="173">
        <f t="shared" si="185"/>
        <v>6642356.199999999</v>
      </c>
    </row>
    <row r="678" spans="1:10" ht="12.75">
      <c r="A678" s="135" t="s">
        <v>260</v>
      </c>
      <c r="B678" s="240" t="s">
        <v>261</v>
      </c>
      <c r="C678" s="217">
        <f aca="true" t="shared" si="186" ref="C678:J678">C82+C280+C465</f>
        <v>6100000</v>
      </c>
      <c r="D678" s="217">
        <f t="shared" si="186"/>
        <v>0</v>
      </c>
      <c r="E678" s="217">
        <f t="shared" si="186"/>
        <v>-100000</v>
      </c>
      <c r="F678" s="217">
        <f t="shared" si="186"/>
        <v>6000000</v>
      </c>
      <c r="G678" s="217">
        <f t="shared" si="186"/>
        <v>492400</v>
      </c>
      <c r="H678" s="217">
        <f t="shared" si="186"/>
        <v>3098000</v>
      </c>
      <c r="I678" s="217">
        <f t="shared" si="186"/>
        <v>3590400</v>
      </c>
      <c r="J678" s="226">
        <f t="shared" si="186"/>
        <v>2409600</v>
      </c>
    </row>
    <row r="679" spans="1:10" ht="12.75">
      <c r="A679" s="135" t="s">
        <v>1127</v>
      </c>
      <c r="B679" s="240" t="s">
        <v>1128</v>
      </c>
      <c r="C679" s="217">
        <f aca="true" t="shared" si="187" ref="C679:J679">C281+C83</f>
        <v>28200000</v>
      </c>
      <c r="D679" s="217">
        <f t="shared" si="187"/>
        <v>0</v>
      </c>
      <c r="E679" s="217">
        <f t="shared" si="187"/>
        <v>-7512740</v>
      </c>
      <c r="F679" s="217">
        <f t="shared" si="187"/>
        <v>20687260</v>
      </c>
      <c r="G679" s="217">
        <f t="shared" si="187"/>
        <v>10959868</v>
      </c>
      <c r="H679" s="217">
        <f t="shared" si="187"/>
        <v>5494635.8</v>
      </c>
      <c r="I679" s="217">
        <f t="shared" si="187"/>
        <v>16454503.8</v>
      </c>
      <c r="J679" s="226">
        <f t="shared" si="187"/>
        <v>4232756.199999999</v>
      </c>
    </row>
    <row r="680" spans="1:10" ht="12.75">
      <c r="A680" s="135" t="s">
        <v>548</v>
      </c>
      <c r="B680" s="240" t="s">
        <v>549</v>
      </c>
      <c r="C680" s="217">
        <f aca="true" t="shared" si="188" ref="C680:J680">C84</f>
        <v>0</v>
      </c>
      <c r="D680" s="217">
        <f t="shared" si="188"/>
        <v>0</v>
      </c>
      <c r="E680" s="217">
        <f t="shared" si="188"/>
        <v>0</v>
      </c>
      <c r="F680" s="217">
        <f t="shared" si="188"/>
        <v>0</v>
      </c>
      <c r="G680" s="217">
        <f t="shared" si="188"/>
        <v>0</v>
      </c>
      <c r="H680" s="217">
        <f t="shared" si="188"/>
        <v>0</v>
      </c>
      <c r="I680" s="217">
        <f t="shared" si="188"/>
        <v>0</v>
      </c>
      <c r="J680" s="226">
        <f t="shared" si="188"/>
        <v>0</v>
      </c>
    </row>
    <row r="681" spans="1:10" ht="13.5" thickBot="1">
      <c r="A681" s="189"/>
      <c r="B681" s="408"/>
      <c r="C681" s="210"/>
      <c r="D681" s="210"/>
      <c r="E681" s="210"/>
      <c r="F681" s="210"/>
      <c r="G681" s="210"/>
      <c r="H681" s="210"/>
      <c r="I681" s="210"/>
      <c r="J681" s="341"/>
    </row>
    <row r="682" spans="1:10" ht="12.75">
      <c r="A682" s="52"/>
      <c r="B682" s="165"/>
      <c r="C682" s="76"/>
      <c r="D682" s="76"/>
      <c r="E682" s="76"/>
      <c r="F682" s="76"/>
      <c r="G682" s="76"/>
      <c r="H682" s="76"/>
      <c r="I682" s="76"/>
      <c r="J682" s="76"/>
    </row>
    <row r="683" spans="1:10" ht="12.75">
      <c r="A683" s="52"/>
      <c r="B683" s="165"/>
      <c r="C683" s="76"/>
      <c r="D683" s="76"/>
      <c r="E683" s="76"/>
      <c r="F683" s="76"/>
      <c r="G683" s="76"/>
      <c r="H683" s="76"/>
      <c r="I683" s="76"/>
      <c r="J683" s="76"/>
    </row>
    <row r="684" spans="1:10" ht="12.75">
      <c r="A684" s="52"/>
      <c r="B684" s="165"/>
      <c r="C684" s="76"/>
      <c r="D684" s="76"/>
      <c r="E684" s="76"/>
      <c r="F684" s="76"/>
      <c r="G684" s="76"/>
      <c r="H684" s="76"/>
      <c r="I684" s="76"/>
      <c r="J684" s="76"/>
    </row>
    <row r="685" spans="1:10" ht="12.75">
      <c r="A685" s="52"/>
      <c r="B685" s="165"/>
      <c r="C685" s="76"/>
      <c r="D685" s="76"/>
      <c r="E685" s="76"/>
      <c r="F685" s="76"/>
      <c r="G685" s="76"/>
      <c r="H685" s="76"/>
      <c r="I685" s="76"/>
      <c r="J685" s="76"/>
    </row>
    <row r="686" spans="1:10" ht="12.75">
      <c r="A686" s="52"/>
      <c r="B686" s="165"/>
      <c r="C686" s="76"/>
      <c r="D686" s="76"/>
      <c r="E686" s="76"/>
      <c r="F686" s="76"/>
      <c r="G686" s="76"/>
      <c r="H686" s="76"/>
      <c r="I686" s="76"/>
      <c r="J686" s="76"/>
    </row>
    <row r="687" spans="1:10" ht="12.75">
      <c r="A687" s="52"/>
      <c r="B687" s="165"/>
      <c r="C687" s="76"/>
      <c r="D687" s="76"/>
      <c r="E687" s="76"/>
      <c r="F687" s="76"/>
      <c r="G687" s="76"/>
      <c r="H687" s="76"/>
      <c r="I687" s="76"/>
      <c r="J687" s="76"/>
    </row>
    <row r="688" spans="1:10" ht="12.75">
      <c r="A688" s="52"/>
      <c r="B688" s="165"/>
      <c r="C688" s="76"/>
      <c r="D688" s="76"/>
      <c r="E688" s="76"/>
      <c r="F688" s="76"/>
      <c r="G688" s="76"/>
      <c r="H688" s="76"/>
      <c r="I688" s="76"/>
      <c r="J688" s="76"/>
    </row>
    <row r="689" spans="1:10" ht="12.75">
      <c r="A689" s="52"/>
      <c r="B689" s="165"/>
      <c r="C689" s="76"/>
      <c r="D689" s="76"/>
      <c r="E689" s="76"/>
      <c r="F689" s="76"/>
      <c r="G689" s="76"/>
      <c r="H689" s="76"/>
      <c r="I689" s="76"/>
      <c r="J689" s="76"/>
    </row>
    <row r="690" spans="1:10" ht="12.75">
      <c r="A690" s="52"/>
      <c r="B690" s="165"/>
      <c r="C690" s="76"/>
      <c r="D690" s="76"/>
      <c r="E690" s="76"/>
      <c r="F690" s="76"/>
      <c r="G690" s="76"/>
      <c r="H690" s="76"/>
      <c r="I690" s="76"/>
      <c r="J690" s="76"/>
    </row>
    <row r="691" spans="1:10" ht="12.75">
      <c r="A691" s="52"/>
      <c r="B691" s="165"/>
      <c r="C691" s="76"/>
      <c r="D691" s="76"/>
      <c r="E691" s="76"/>
      <c r="F691" s="76"/>
      <c r="G691" s="76"/>
      <c r="H691" s="76"/>
      <c r="I691" s="76"/>
      <c r="J691" s="76"/>
    </row>
    <row r="692" spans="1:10" ht="12.75">
      <c r="A692" s="52"/>
      <c r="B692" s="165"/>
      <c r="C692" s="76"/>
      <c r="D692" s="76"/>
      <c r="E692" s="76"/>
      <c r="F692" s="76"/>
      <c r="G692" s="76"/>
      <c r="H692" s="76"/>
      <c r="I692" s="76"/>
      <c r="J692" s="76"/>
    </row>
    <row r="693" spans="1:10" ht="12.75">
      <c r="A693" s="52"/>
      <c r="B693" s="165"/>
      <c r="C693" s="76"/>
      <c r="D693" s="76"/>
      <c r="E693" s="76"/>
      <c r="F693" s="76"/>
      <c r="G693" s="76"/>
      <c r="H693" s="76"/>
      <c r="I693" s="76"/>
      <c r="J693" s="76"/>
    </row>
    <row r="694" spans="1:10" ht="12.75">
      <c r="A694" s="52"/>
      <c r="B694" s="165"/>
      <c r="C694" s="76"/>
      <c r="D694" s="76"/>
      <c r="E694" s="76"/>
      <c r="F694" s="76"/>
      <c r="G694" s="76"/>
      <c r="H694" s="76"/>
      <c r="I694" s="76"/>
      <c r="J694" s="76"/>
    </row>
    <row r="695" spans="1:10" ht="12.75">
      <c r="A695" s="52"/>
      <c r="B695" s="165"/>
      <c r="C695" s="76"/>
      <c r="D695" s="76"/>
      <c r="E695" s="76"/>
      <c r="F695" s="76"/>
      <c r="G695" s="76"/>
      <c r="H695" s="76"/>
      <c r="I695" s="76"/>
      <c r="J695" s="76"/>
    </row>
    <row r="696" spans="1:10" ht="12.75">
      <c r="A696" s="52"/>
      <c r="B696" s="165"/>
      <c r="C696" s="76"/>
      <c r="D696" s="76"/>
      <c r="E696" s="76"/>
      <c r="F696" s="76"/>
      <c r="G696" s="76"/>
      <c r="H696" s="76"/>
      <c r="I696" s="76"/>
      <c r="J696" s="76"/>
    </row>
    <row r="697" spans="1:10" ht="12.75">
      <c r="A697" s="52"/>
      <c r="B697" s="165"/>
      <c r="C697" s="76"/>
      <c r="D697" s="76"/>
      <c r="E697" s="76"/>
      <c r="F697" s="76"/>
      <c r="G697" s="76"/>
      <c r="H697" s="76"/>
      <c r="I697" s="76"/>
      <c r="J697" s="76"/>
    </row>
    <row r="698" spans="1:10" ht="12.75">
      <c r="A698" s="52"/>
      <c r="B698" s="165"/>
      <c r="C698" s="76"/>
      <c r="D698" s="76"/>
      <c r="E698" s="76"/>
      <c r="F698" s="76"/>
      <c r="G698" s="76"/>
      <c r="H698" s="76"/>
      <c r="I698" s="76"/>
      <c r="J698" s="76"/>
    </row>
    <row r="699" spans="1:10" ht="12.75">
      <c r="A699" s="52"/>
      <c r="B699" s="165"/>
      <c r="C699" s="76"/>
      <c r="D699" s="76"/>
      <c r="E699" s="76"/>
      <c r="F699" s="76"/>
      <c r="G699" s="76"/>
      <c r="H699" s="76"/>
      <c r="I699" s="76"/>
      <c r="J699" s="76"/>
    </row>
    <row r="700" spans="1:10" ht="12.75">
      <c r="A700" s="52"/>
      <c r="B700" s="165"/>
      <c r="C700" s="76"/>
      <c r="D700" s="76"/>
      <c r="E700" s="76"/>
      <c r="F700" s="76"/>
      <c r="G700" s="76"/>
      <c r="H700" s="76"/>
      <c r="I700" s="76"/>
      <c r="J700" s="76"/>
    </row>
    <row r="701" spans="1:10" ht="12.75">
      <c r="A701" s="52"/>
      <c r="B701" s="165"/>
      <c r="C701" s="76"/>
      <c r="D701" s="76"/>
      <c r="E701" s="76"/>
      <c r="F701" s="76"/>
      <c r="G701" s="76"/>
      <c r="H701" s="76"/>
      <c r="I701" s="76"/>
      <c r="J701" s="76"/>
    </row>
    <row r="702" spans="1:10" ht="12.75">
      <c r="A702" s="52"/>
      <c r="B702" s="165"/>
      <c r="C702" s="76"/>
      <c r="D702" s="76"/>
      <c r="E702" s="76"/>
      <c r="F702" s="76"/>
      <c r="G702" s="76"/>
      <c r="H702" s="76"/>
      <c r="I702" s="76"/>
      <c r="J702" s="76"/>
    </row>
    <row r="703" spans="1:10" ht="12.75">
      <c r="A703" s="52"/>
      <c r="B703" s="165"/>
      <c r="C703" s="76"/>
      <c r="D703" s="76"/>
      <c r="E703" s="76"/>
      <c r="F703" s="76"/>
      <c r="G703" s="76"/>
      <c r="H703" s="76"/>
      <c r="I703" s="76"/>
      <c r="J703" s="76"/>
    </row>
    <row r="704" spans="1:10" ht="12.75">
      <c r="A704" s="54" t="s">
        <v>699</v>
      </c>
      <c r="B704" s="54"/>
      <c r="C704" s="54"/>
      <c r="D704" s="54"/>
      <c r="E704" s="54"/>
      <c r="F704" s="55"/>
      <c r="G704" s="55"/>
      <c r="H704" s="55"/>
      <c r="I704" s="55"/>
      <c r="J704" s="55" t="s">
        <v>20</v>
      </c>
    </row>
    <row r="705" spans="1:10" ht="13.5" thickBot="1">
      <c r="A705" s="85" t="str">
        <f>A592</f>
        <v>INFORME TRIMESTRAL DE EGRESOS (4 TRIMESTRE DEL 2015)  TOTAL PRESUPUESTO</v>
      </c>
      <c r="B705" s="85"/>
      <c r="C705" s="85"/>
      <c r="D705" s="85"/>
      <c r="E705" s="85"/>
      <c r="F705" s="55"/>
      <c r="G705" s="55"/>
      <c r="H705" s="55"/>
      <c r="I705" s="55"/>
      <c r="J705" s="55"/>
    </row>
    <row r="706" spans="1:10" ht="13.5" thickBot="1">
      <c r="A706" s="91"/>
      <c r="B706" s="24"/>
      <c r="C706" s="588" t="s">
        <v>673</v>
      </c>
      <c r="D706" s="589"/>
      <c r="E706" s="589"/>
      <c r="F706" s="590"/>
      <c r="G706" s="588" t="s">
        <v>710</v>
      </c>
      <c r="H706" s="589"/>
      <c r="I706" s="590"/>
      <c r="J706" s="91"/>
    </row>
    <row r="707" spans="1:10" ht="12.75">
      <c r="A707" s="255" t="s">
        <v>684</v>
      </c>
      <c r="B707" s="355" t="s">
        <v>684</v>
      </c>
      <c r="C707" s="302" t="s">
        <v>702</v>
      </c>
      <c r="D707" s="591" t="s">
        <v>705</v>
      </c>
      <c r="E707" s="587"/>
      <c r="F707" s="27" t="s">
        <v>706</v>
      </c>
      <c r="G707" s="27" t="s">
        <v>707</v>
      </c>
      <c r="H707" s="27" t="s">
        <v>708</v>
      </c>
      <c r="I707" s="86" t="s">
        <v>677</v>
      </c>
      <c r="J707" s="302" t="s">
        <v>709</v>
      </c>
    </row>
    <row r="708" spans="1:10" ht="13.5" thickBot="1">
      <c r="A708" s="92" t="s">
        <v>734</v>
      </c>
      <c r="B708" s="303" t="s">
        <v>672</v>
      </c>
      <c r="C708" s="92"/>
      <c r="D708" s="31" t="s">
        <v>703</v>
      </c>
      <c r="E708" s="31" t="s">
        <v>704</v>
      </c>
      <c r="F708" s="30"/>
      <c r="G708" s="30"/>
      <c r="H708" s="30"/>
      <c r="I708" s="90"/>
      <c r="J708" s="92"/>
    </row>
    <row r="709" spans="1:10" ht="13.5" thickBot="1">
      <c r="A709" s="128" t="s">
        <v>1129</v>
      </c>
      <c r="B709" s="151" t="s">
        <v>1130</v>
      </c>
      <c r="C709" s="166">
        <f>SUM(C710:C718)</f>
        <v>24795000</v>
      </c>
      <c r="D709" s="166">
        <f aca="true" t="shared" si="189" ref="D709:J709">SUM(D710:D718)</f>
        <v>11570201.15</v>
      </c>
      <c r="E709" s="166">
        <f t="shared" si="189"/>
        <v>18366895.830000002</v>
      </c>
      <c r="F709" s="166">
        <f t="shared" si="189"/>
        <v>54732096.98</v>
      </c>
      <c r="G709" s="166">
        <f t="shared" si="189"/>
        <v>16104713.629999999</v>
      </c>
      <c r="H709" s="166">
        <f t="shared" si="189"/>
        <v>12077733.82</v>
      </c>
      <c r="I709" s="166">
        <f t="shared" si="189"/>
        <v>28182447.450000003</v>
      </c>
      <c r="J709" s="173">
        <f t="shared" si="189"/>
        <v>26549649.530000005</v>
      </c>
    </row>
    <row r="710" spans="1:10" ht="12.75">
      <c r="A710" s="22" t="s">
        <v>1131</v>
      </c>
      <c r="B710" s="16" t="s">
        <v>1132</v>
      </c>
      <c r="C710" s="183">
        <f aca="true" t="shared" si="190" ref="C710:J710">C87+C284</f>
        <v>0</v>
      </c>
      <c r="D710" s="183">
        <f t="shared" si="190"/>
        <v>0</v>
      </c>
      <c r="E710" s="183">
        <f t="shared" si="190"/>
        <v>85000</v>
      </c>
      <c r="F710" s="183">
        <f t="shared" si="190"/>
        <v>85000</v>
      </c>
      <c r="G710" s="183">
        <f t="shared" si="190"/>
        <v>0</v>
      </c>
      <c r="H710" s="183">
        <f t="shared" si="190"/>
        <v>80000</v>
      </c>
      <c r="I710" s="183">
        <f t="shared" si="190"/>
        <v>80000</v>
      </c>
      <c r="J710" s="184">
        <f t="shared" si="190"/>
        <v>5000</v>
      </c>
    </row>
    <row r="711" spans="1:10" ht="12.75">
      <c r="A711" s="9" t="s">
        <v>1133</v>
      </c>
      <c r="B711" s="5" t="s">
        <v>1075</v>
      </c>
      <c r="C711" s="76">
        <f aca="true" t="shared" si="191" ref="C711:J711">C285+C468</f>
        <v>0</v>
      </c>
      <c r="D711" s="76">
        <f t="shared" si="191"/>
        <v>0</v>
      </c>
      <c r="E711" s="76">
        <f t="shared" si="191"/>
        <v>0</v>
      </c>
      <c r="F711" s="76">
        <f t="shared" si="191"/>
        <v>0</v>
      </c>
      <c r="G711" s="76">
        <f t="shared" si="191"/>
        <v>0</v>
      </c>
      <c r="H711" s="76">
        <f t="shared" si="191"/>
        <v>0</v>
      </c>
      <c r="I711" s="76">
        <f t="shared" si="191"/>
        <v>0</v>
      </c>
      <c r="J711" s="174">
        <f t="shared" si="191"/>
        <v>0</v>
      </c>
    </row>
    <row r="712" spans="1:10" ht="12.75">
      <c r="A712" s="9" t="s">
        <v>1134</v>
      </c>
      <c r="B712" s="51" t="s">
        <v>1135</v>
      </c>
      <c r="C712" s="76">
        <f aca="true" t="shared" si="192" ref="C712:J712">C286</f>
        <v>20795000</v>
      </c>
      <c r="D712" s="76">
        <f t="shared" si="192"/>
        <v>11121601.92</v>
      </c>
      <c r="E712" s="76">
        <f t="shared" si="192"/>
        <v>6000000</v>
      </c>
      <c r="F712" s="76">
        <f t="shared" si="192"/>
        <v>37916601.92</v>
      </c>
      <c r="G712" s="76">
        <f t="shared" si="192"/>
        <v>13721686.28</v>
      </c>
      <c r="H712" s="76">
        <f t="shared" si="192"/>
        <v>6937860</v>
      </c>
      <c r="I712" s="76">
        <f t="shared" si="192"/>
        <v>20659546.28</v>
      </c>
      <c r="J712" s="174">
        <f t="shared" si="192"/>
        <v>17257055.64</v>
      </c>
    </row>
    <row r="713" spans="1:10" ht="12.75">
      <c r="A713" s="9" t="s">
        <v>550</v>
      </c>
      <c r="B713" s="51" t="s">
        <v>551</v>
      </c>
      <c r="C713" s="76">
        <f aca="true" t="shared" si="193" ref="C713:J713">C287+C469</f>
        <v>1500000</v>
      </c>
      <c r="D713" s="76">
        <f t="shared" si="193"/>
        <v>0</v>
      </c>
      <c r="E713" s="76">
        <f t="shared" si="193"/>
        <v>2100000</v>
      </c>
      <c r="F713" s="76">
        <f t="shared" si="193"/>
        <v>3600000</v>
      </c>
      <c r="G713" s="76">
        <f t="shared" si="193"/>
        <v>1346324.76</v>
      </c>
      <c r="H713" s="76">
        <f t="shared" si="193"/>
        <v>2221803.82</v>
      </c>
      <c r="I713" s="76">
        <f t="shared" si="193"/>
        <v>3568128.58</v>
      </c>
      <c r="J713" s="174">
        <f t="shared" si="193"/>
        <v>31871.419999999925</v>
      </c>
    </row>
    <row r="714" spans="1:10" ht="12.75">
      <c r="A714" s="9" t="s">
        <v>1136</v>
      </c>
      <c r="B714" s="51" t="s">
        <v>1137</v>
      </c>
      <c r="C714" s="76">
        <f aca="true" t="shared" si="194" ref="C714:J714">C88+C288+C470+C546</f>
        <v>1500000</v>
      </c>
      <c r="D714" s="76">
        <f t="shared" si="194"/>
        <v>0</v>
      </c>
      <c r="E714" s="76">
        <f t="shared" si="194"/>
        <v>9867258.66</v>
      </c>
      <c r="F714" s="76">
        <f t="shared" si="194"/>
        <v>11367258.66</v>
      </c>
      <c r="G714" s="76">
        <f t="shared" si="194"/>
        <v>653065.4199999999</v>
      </c>
      <c r="H714" s="76">
        <f t="shared" si="194"/>
        <v>2401395</v>
      </c>
      <c r="I714" s="76">
        <f t="shared" si="194"/>
        <v>3054460.42</v>
      </c>
      <c r="J714" s="174">
        <f t="shared" si="194"/>
        <v>8312798.24</v>
      </c>
    </row>
    <row r="715" spans="1:10" ht="12.75">
      <c r="A715" s="171" t="s">
        <v>1138</v>
      </c>
      <c r="B715" s="51" t="s">
        <v>1139</v>
      </c>
      <c r="C715" s="76">
        <f aca="true" t="shared" si="195" ref="C715:J716">C89</f>
        <v>0</v>
      </c>
      <c r="D715" s="76">
        <f t="shared" si="195"/>
        <v>0</v>
      </c>
      <c r="E715" s="76">
        <f t="shared" si="195"/>
        <v>0</v>
      </c>
      <c r="F715" s="76">
        <f t="shared" si="195"/>
        <v>0</v>
      </c>
      <c r="G715" s="76">
        <f t="shared" si="195"/>
        <v>0</v>
      </c>
      <c r="H715" s="76">
        <f t="shared" si="195"/>
        <v>0</v>
      </c>
      <c r="I715" s="76">
        <f t="shared" si="195"/>
        <v>0</v>
      </c>
      <c r="J715" s="174">
        <f t="shared" si="195"/>
        <v>0</v>
      </c>
    </row>
    <row r="716" spans="1:10" ht="12.75">
      <c r="A716" s="171" t="s">
        <v>1140</v>
      </c>
      <c r="B716" s="51" t="s">
        <v>1141</v>
      </c>
      <c r="C716" s="76">
        <f t="shared" si="195"/>
        <v>0</v>
      </c>
      <c r="D716" s="76">
        <f t="shared" si="195"/>
        <v>0</v>
      </c>
      <c r="E716" s="76">
        <f t="shared" si="195"/>
        <v>0</v>
      </c>
      <c r="F716" s="76">
        <f t="shared" si="195"/>
        <v>0</v>
      </c>
      <c r="G716" s="76">
        <f t="shared" si="195"/>
        <v>0</v>
      </c>
      <c r="H716" s="76">
        <f t="shared" si="195"/>
        <v>0</v>
      </c>
      <c r="I716" s="76">
        <f t="shared" si="195"/>
        <v>0</v>
      </c>
      <c r="J716" s="174">
        <f t="shared" si="195"/>
        <v>0</v>
      </c>
    </row>
    <row r="717" spans="1:10" ht="12.75">
      <c r="A717" s="171" t="s">
        <v>1142</v>
      </c>
      <c r="B717" s="51" t="s">
        <v>1143</v>
      </c>
      <c r="C717" s="76">
        <f aca="true" t="shared" si="196" ref="C717:J717">C91+C289</f>
        <v>600000</v>
      </c>
      <c r="D717" s="76">
        <f t="shared" si="196"/>
        <v>0</v>
      </c>
      <c r="E717" s="76">
        <f t="shared" si="196"/>
        <v>439637.17</v>
      </c>
      <c r="F717" s="76">
        <f t="shared" si="196"/>
        <v>1039637.1699999999</v>
      </c>
      <c r="G717" s="76">
        <f t="shared" si="196"/>
        <v>239637.17</v>
      </c>
      <c r="H717" s="76">
        <f t="shared" si="196"/>
        <v>390960</v>
      </c>
      <c r="I717" s="76">
        <f t="shared" si="196"/>
        <v>630597.17</v>
      </c>
      <c r="J717" s="174">
        <f t="shared" si="196"/>
        <v>409039.9999999999</v>
      </c>
    </row>
    <row r="718" spans="1:10" ht="12.75">
      <c r="A718" s="398" t="s">
        <v>1407</v>
      </c>
      <c r="B718" s="245" t="s">
        <v>1408</v>
      </c>
      <c r="C718" s="76">
        <f aca="true" t="shared" si="197" ref="C718:J718">C290</f>
        <v>400000</v>
      </c>
      <c r="D718" s="76">
        <f t="shared" si="197"/>
        <v>448599.23</v>
      </c>
      <c r="E718" s="76">
        <f t="shared" si="197"/>
        <v>-125000</v>
      </c>
      <c r="F718" s="76">
        <f t="shared" si="197"/>
        <v>723599.23</v>
      </c>
      <c r="G718" s="76">
        <f t="shared" si="197"/>
        <v>144000</v>
      </c>
      <c r="H718" s="76">
        <f t="shared" si="197"/>
        <v>45715</v>
      </c>
      <c r="I718" s="76">
        <f t="shared" si="197"/>
        <v>189715</v>
      </c>
      <c r="J718" s="174">
        <f t="shared" si="197"/>
        <v>533884.23</v>
      </c>
    </row>
    <row r="719" spans="1:10" ht="12.75">
      <c r="A719" s="171"/>
      <c r="B719" s="51"/>
      <c r="C719" s="76"/>
      <c r="D719" s="76"/>
      <c r="E719" s="76"/>
      <c r="F719" s="76"/>
      <c r="G719" s="76"/>
      <c r="H719" s="76"/>
      <c r="I719" s="76"/>
      <c r="J719" s="174"/>
    </row>
    <row r="720" spans="1:10" ht="13.5" thickBot="1">
      <c r="A720" s="172" t="s">
        <v>1268</v>
      </c>
      <c r="B720" s="151" t="str">
        <f>B93</f>
        <v>IMPUESTOS</v>
      </c>
      <c r="C720" s="166">
        <f>C721</f>
        <v>350000</v>
      </c>
      <c r="D720" s="166">
        <f aca="true" t="shared" si="198" ref="D720:J720">D721</f>
        <v>0</v>
      </c>
      <c r="E720" s="166">
        <f t="shared" si="198"/>
        <v>300000</v>
      </c>
      <c r="F720" s="166">
        <f t="shared" si="198"/>
        <v>650000</v>
      </c>
      <c r="G720" s="166">
        <f t="shared" si="198"/>
        <v>96547</v>
      </c>
      <c r="H720" s="166">
        <f t="shared" si="198"/>
        <v>288490</v>
      </c>
      <c r="I720" s="166">
        <f t="shared" si="198"/>
        <v>385037</v>
      </c>
      <c r="J720" s="173">
        <f t="shared" si="198"/>
        <v>264963</v>
      </c>
    </row>
    <row r="721" spans="1:10" ht="12.75">
      <c r="A721" s="398" t="s">
        <v>1269</v>
      </c>
      <c r="B721" s="51" t="str">
        <f>B94</f>
        <v>Otros impuestos</v>
      </c>
      <c r="C721" s="76">
        <f aca="true" t="shared" si="199" ref="C721:J721">C94+C293</f>
        <v>350000</v>
      </c>
      <c r="D721" s="76">
        <f t="shared" si="199"/>
        <v>0</v>
      </c>
      <c r="E721" s="76">
        <f t="shared" si="199"/>
        <v>300000</v>
      </c>
      <c r="F721" s="76">
        <f t="shared" si="199"/>
        <v>650000</v>
      </c>
      <c r="G721" s="76">
        <f t="shared" si="199"/>
        <v>96547</v>
      </c>
      <c r="H721" s="76">
        <f t="shared" si="199"/>
        <v>288490</v>
      </c>
      <c r="I721" s="76">
        <f t="shared" si="199"/>
        <v>385037</v>
      </c>
      <c r="J721" s="174">
        <f t="shared" si="199"/>
        <v>264963</v>
      </c>
    </row>
    <row r="722" spans="1:10" ht="12.75">
      <c r="A722" s="4"/>
      <c r="B722" s="5"/>
      <c r="C722" s="76"/>
      <c r="D722" s="76"/>
      <c r="E722" s="76"/>
      <c r="F722" s="76"/>
      <c r="G722" s="76"/>
      <c r="H722" s="76"/>
      <c r="I722" s="76"/>
      <c r="J722" s="174"/>
    </row>
    <row r="723" spans="1:10" ht="13.5" thickBot="1">
      <c r="A723" s="172" t="s">
        <v>1144</v>
      </c>
      <c r="B723" s="129" t="s">
        <v>1029</v>
      </c>
      <c r="C723" s="166">
        <f>C724+C725</f>
        <v>3000000</v>
      </c>
      <c r="D723" s="166">
        <f aca="true" t="shared" si="200" ref="D723:J723">D724+D725</f>
        <v>0</v>
      </c>
      <c r="E723" s="166">
        <f t="shared" si="200"/>
        <v>-700000</v>
      </c>
      <c r="F723" s="166">
        <f t="shared" si="200"/>
        <v>2300000</v>
      </c>
      <c r="G723" s="166">
        <f t="shared" si="200"/>
        <v>1398533.44</v>
      </c>
      <c r="H723" s="166">
        <f t="shared" si="200"/>
        <v>540776.12</v>
      </c>
      <c r="I723" s="166">
        <f t="shared" si="200"/>
        <v>1939309.56</v>
      </c>
      <c r="J723" s="173">
        <f t="shared" si="200"/>
        <v>360690.43999999994</v>
      </c>
    </row>
    <row r="724" spans="1:10" ht="12.75">
      <c r="A724" s="171" t="s">
        <v>1145</v>
      </c>
      <c r="B724" s="5" t="s">
        <v>1031</v>
      </c>
      <c r="C724" s="76">
        <f aca="true" t="shared" si="201" ref="C724:J724">C296</f>
        <v>3000000</v>
      </c>
      <c r="D724" s="76">
        <f t="shared" si="201"/>
        <v>0</v>
      </c>
      <c r="E724" s="76">
        <f t="shared" si="201"/>
        <v>-965000</v>
      </c>
      <c r="F724" s="76">
        <f t="shared" si="201"/>
        <v>2035000</v>
      </c>
      <c r="G724" s="76">
        <f t="shared" si="201"/>
        <v>1396221.44</v>
      </c>
      <c r="H724" s="76">
        <f t="shared" si="201"/>
        <v>465315.12</v>
      </c>
      <c r="I724" s="76">
        <f t="shared" si="201"/>
        <v>1861536.56</v>
      </c>
      <c r="J724" s="174">
        <f t="shared" si="201"/>
        <v>173463.43999999994</v>
      </c>
    </row>
    <row r="725" spans="1:10" ht="12.75">
      <c r="A725" s="398" t="s">
        <v>1267</v>
      </c>
      <c r="B725" s="5" t="str">
        <f>B107</f>
        <v>Otros serv. No especificad.</v>
      </c>
      <c r="C725" s="76">
        <f aca="true" t="shared" si="202" ref="C725:J725">C107+C297</f>
        <v>0</v>
      </c>
      <c r="D725" s="76">
        <f t="shared" si="202"/>
        <v>0</v>
      </c>
      <c r="E725" s="76">
        <f t="shared" si="202"/>
        <v>265000</v>
      </c>
      <c r="F725" s="76">
        <f t="shared" si="202"/>
        <v>265000</v>
      </c>
      <c r="G725" s="76">
        <f t="shared" si="202"/>
        <v>2312</v>
      </c>
      <c r="H725" s="76">
        <f t="shared" si="202"/>
        <v>75461</v>
      </c>
      <c r="I725" s="76">
        <f t="shared" si="202"/>
        <v>77773</v>
      </c>
      <c r="J725" s="174">
        <f t="shared" si="202"/>
        <v>187227</v>
      </c>
    </row>
    <row r="726" spans="1:10" ht="12.75">
      <c r="A726" s="171"/>
      <c r="B726" s="5"/>
      <c r="C726" s="76"/>
      <c r="D726" s="76"/>
      <c r="E726" s="76"/>
      <c r="F726" s="76"/>
      <c r="G726" s="76"/>
      <c r="H726" s="76"/>
      <c r="I726" s="76"/>
      <c r="J726" s="174"/>
    </row>
    <row r="727" spans="1:10" ht="13.5" thickBot="1">
      <c r="A727" s="175">
        <v>2</v>
      </c>
      <c r="B727" s="125" t="s">
        <v>729</v>
      </c>
      <c r="C727" s="168">
        <f aca="true" t="shared" si="203" ref="C727:J727">C728+C734+C738+C766+C770</f>
        <v>65839000</v>
      </c>
      <c r="D727" s="168">
        <f t="shared" si="203"/>
        <v>17659263.17</v>
      </c>
      <c r="E727" s="168">
        <f t="shared" si="203"/>
        <v>6164239.999999999</v>
      </c>
      <c r="F727" s="168">
        <f t="shared" si="203"/>
        <v>89662503.17</v>
      </c>
      <c r="G727" s="168">
        <f t="shared" si="203"/>
        <v>26924199.33</v>
      </c>
      <c r="H727" s="168">
        <f t="shared" si="203"/>
        <v>39454879.160000004</v>
      </c>
      <c r="I727" s="168">
        <f t="shared" si="203"/>
        <v>66379078.49</v>
      </c>
      <c r="J727" s="176">
        <f t="shared" si="203"/>
        <v>23283424.680000003</v>
      </c>
    </row>
    <row r="728" spans="1:10" ht="14.25" thickBot="1" thickTop="1">
      <c r="A728" s="177" t="s">
        <v>1146</v>
      </c>
      <c r="B728" s="144" t="s">
        <v>1147</v>
      </c>
      <c r="C728" s="169">
        <f aca="true" t="shared" si="204" ref="C728:J728">SUM(C729:C732)</f>
        <v>17785000</v>
      </c>
      <c r="D728" s="169">
        <f t="shared" si="204"/>
        <v>0</v>
      </c>
      <c r="E728" s="169">
        <f t="shared" si="204"/>
        <v>3254408.6</v>
      </c>
      <c r="F728" s="169">
        <f t="shared" si="204"/>
        <v>21039408.6</v>
      </c>
      <c r="G728" s="169">
        <f t="shared" si="204"/>
        <v>6246466.79</v>
      </c>
      <c r="H728" s="169">
        <f t="shared" si="204"/>
        <v>11873423.45</v>
      </c>
      <c r="I728" s="169">
        <f t="shared" si="204"/>
        <v>18119890.24</v>
      </c>
      <c r="J728" s="178">
        <f t="shared" si="204"/>
        <v>2919518.360000001</v>
      </c>
    </row>
    <row r="729" spans="1:10" ht="12.75">
      <c r="A729" s="95" t="s">
        <v>1148</v>
      </c>
      <c r="B729" s="16" t="s">
        <v>1149</v>
      </c>
      <c r="C729" s="183">
        <f aca="true" t="shared" si="205" ref="C729:J730">C111+C301</f>
        <v>10710000</v>
      </c>
      <c r="D729" s="183">
        <f t="shared" si="205"/>
        <v>0</v>
      </c>
      <c r="E729" s="183">
        <f t="shared" si="205"/>
        <v>-355931.4</v>
      </c>
      <c r="F729" s="183">
        <f t="shared" si="205"/>
        <v>10354068.6</v>
      </c>
      <c r="G729" s="183">
        <f t="shared" si="205"/>
        <v>1959972.2000000002</v>
      </c>
      <c r="H729" s="183">
        <f t="shared" si="205"/>
        <v>7759065</v>
      </c>
      <c r="I729" s="183">
        <f t="shared" si="205"/>
        <v>9719037.2</v>
      </c>
      <c r="J729" s="184">
        <f t="shared" si="205"/>
        <v>635031.4</v>
      </c>
    </row>
    <row r="730" spans="1:10" ht="12.75">
      <c r="A730" s="246" t="s">
        <v>1469</v>
      </c>
      <c r="B730" s="245" t="s">
        <v>1470</v>
      </c>
      <c r="C730" s="76">
        <f t="shared" si="205"/>
        <v>275000</v>
      </c>
      <c r="D730" s="76">
        <f t="shared" si="205"/>
        <v>0</v>
      </c>
      <c r="E730" s="76">
        <f t="shared" si="205"/>
        <v>-16280</v>
      </c>
      <c r="F730" s="76">
        <f t="shared" si="205"/>
        <v>258720</v>
      </c>
      <c r="G730" s="76">
        <f t="shared" si="205"/>
        <v>46876</v>
      </c>
      <c r="H730" s="76">
        <f t="shared" si="205"/>
        <v>183719.95</v>
      </c>
      <c r="I730" s="76">
        <f t="shared" si="205"/>
        <v>230595.95</v>
      </c>
      <c r="J730" s="174">
        <f t="shared" si="205"/>
        <v>28124.04999999999</v>
      </c>
    </row>
    <row r="731" spans="1:10" ht="12.75">
      <c r="A731" s="4" t="s">
        <v>1150</v>
      </c>
      <c r="B731" s="5" t="s">
        <v>1151</v>
      </c>
      <c r="C731" s="76">
        <f aca="true" t="shared" si="206" ref="C731:J731">C113+C303+C474</f>
        <v>3800000</v>
      </c>
      <c r="D731" s="76">
        <f t="shared" si="206"/>
        <v>0</v>
      </c>
      <c r="E731" s="76">
        <f t="shared" si="206"/>
        <v>3806620</v>
      </c>
      <c r="F731" s="76">
        <f t="shared" si="206"/>
        <v>7606620</v>
      </c>
      <c r="G731" s="76">
        <f t="shared" si="206"/>
        <v>2192541.3899999997</v>
      </c>
      <c r="H731" s="76">
        <f t="shared" si="206"/>
        <v>3699650.9299999997</v>
      </c>
      <c r="I731" s="76">
        <f t="shared" si="206"/>
        <v>5892192.319999999</v>
      </c>
      <c r="J731" s="174">
        <f t="shared" si="206"/>
        <v>1714427.6800000006</v>
      </c>
    </row>
    <row r="732" spans="1:10" ht="12.75">
      <c r="A732" s="4" t="s">
        <v>338</v>
      </c>
      <c r="B732" s="5" t="s">
        <v>337</v>
      </c>
      <c r="C732" s="76">
        <f aca="true" t="shared" si="207" ref="C732:J732">C304</f>
        <v>3000000</v>
      </c>
      <c r="D732" s="76">
        <f t="shared" si="207"/>
        <v>0</v>
      </c>
      <c r="E732" s="76">
        <f t="shared" si="207"/>
        <v>-180000</v>
      </c>
      <c r="F732" s="76">
        <f t="shared" si="207"/>
        <v>2820000</v>
      </c>
      <c r="G732" s="76">
        <f t="shared" si="207"/>
        <v>2047077.2</v>
      </c>
      <c r="H732" s="76">
        <f t="shared" si="207"/>
        <v>230987.57</v>
      </c>
      <c r="I732" s="76">
        <f t="shared" si="207"/>
        <v>2278064.77</v>
      </c>
      <c r="J732" s="174">
        <f t="shared" si="207"/>
        <v>541935.23</v>
      </c>
    </row>
    <row r="733" spans="1:10" ht="12.75">
      <c r="A733" s="4"/>
      <c r="B733" s="5"/>
      <c r="C733" s="76"/>
      <c r="D733" s="76"/>
      <c r="E733" s="76"/>
      <c r="F733" s="76"/>
      <c r="G733" s="76"/>
      <c r="H733" s="76"/>
      <c r="I733" s="76"/>
      <c r="J733" s="174"/>
    </row>
    <row r="734" spans="1:10" ht="13.5" thickBot="1">
      <c r="A734" s="179" t="s">
        <v>1152</v>
      </c>
      <c r="B734" s="131" t="s">
        <v>1153</v>
      </c>
      <c r="C734" s="166">
        <f>C735+C736</f>
        <v>7250000</v>
      </c>
      <c r="D734" s="166">
        <f aca="true" t="shared" si="208" ref="D734:J734">D735+D736</f>
        <v>459734.84</v>
      </c>
      <c r="E734" s="166">
        <f t="shared" si="208"/>
        <v>-5500000</v>
      </c>
      <c r="F734" s="166">
        <f t="shared" si="208"/>
        <v>2209734.84</v>
      </c>
      <c r="G734" s="166">
        <f t="shared" si="208"/>
        <v>1576400</v>
      </c>
      <c r="H734" s="166">
        <f t="shared" si="208"/>
        <v>185288</v>
      </c>
      <c r="I734" s="166">
        <f t="shared" si="208"/>
        <v>1761688</v>
      </c>
      <c r="J734" s="173">
        <f t="shared" si="208"/>
        <v>448046.8400000001</v>
      </c>
    </row>
    <row r="735" spans="1:10" ht="12.75">
      <c r="A735" s="246" t="s">
        <v>413</v>
      </c>
      <c r="B735" s="244" t="s">
        <v>414</v>
      </c>
      <c r="C735" s="217">
        <f aca="true" t="shared" si="209" ref="C735:J735">C307</f>
        <v>750000</v>
      </c>
      <c r="D735" s="217">
        <f t="shared" si="209"/>
        <v>459734.84</v>
      </c>
      <c r="E735" s="217">
        <f t="shared" si="209"/>
        <v>0</v>
      </c>
      <c r="F735" s="217">
        <f t="shared" si="209"/>
        <v>1209734.84</v>
      </c>
      <c r="G735" s="217">
        <f t="shared" si="209"/>
        <v>876400</v>
      </c>
      <c r="H735" s="217">
        <f t="shared" si="209"/>
        <v>185288</v>
      </c>
      <c r="I735" s="217">
        <f t="shared" si="209"/>
        <v>1061688</v>
      </c>
      <c r="J735" s="226">
        <f t="shared" si="209"/>
        <v>148046.84000000008</v>
      </c>
    </row>
    <row r="736" spans="1:10" ht="12.75">
      <c r="A736" s="4" t="s">
        <v>291</v>
      </c>
      <c r="B736" s="5" t="s">
        <v>1042</v>
      </c>
      <c r="C736" s="76">
        <f aca="true" t="shared" si="210" ref="C736:J736">C308+C116</f>
        <v>6500000</v>
      </c>
      <c r="D736" s="76">
        <f t="shared" si="210"/>
        <v>0</v>
      </c>
      <c r="E736" s="76">
        <f t="shared" si="210"/>
        <v>-5500000</v>
      </c>
      <c r="F736" s="76">
        <f t="shared" si="210"/>
        <v>1000000</v>
      </c>
      <c r="G736" s="76">
        <f t="shared" si="210"/>
        <v>700000</v>
      </c>
      <c r="H736" s="76">
        <f t="shared" si="210"/>
        <v>0</v>
      </c>
      <c r="I736" s="76">
        <f t="shared" si="210"/>
        <v>700000</v>
      </c>
      <c r="J736" s="174">
        <f t="shared" si="210"/>
        <v>300000</v>
      </c>
    </row>
    <row r="737" spans="1:10" ht="13.5" thickBot="1">
      <c r="A737" s="10"/>
      <c r="B737" s="1"/>
      <c r="C737" s="88"/>
      <c r="D737" s="88"/>
      <c r="E737" s="88"/>
      <c r="F737" s="88"/>
      <c r="G737" s="88"/>
      <c r="H737" s="88"/>
      <c r="I737" s="88"/>
      <c r="J737" s="180"/>
    </row>
    <row r="738" spans="1:10" ht="13.5" thickBot="1">
      <c r="A738" s="21" t="s">
        <v>1154</v>
      </c>
      <c r="B738" s="146" t="s">
        <v>1155</v>
      </c>
      <c r="C738" s="181">
        <f>SUM(C739:C745)</f>
        <v>19650000</v>
      </c>
      <c r="D738" s="181">
        <f aca="true" t="shared" si="211" ref="D738:J738">SUM(D739:D745)</f>
        <v>5230058.65</v>
      </c>
      <c r="E738" s="181">
        <f t="shared" si="211"/>
        <v>9223756.36</v>
      </c>
      <c r="F738" s="181">
        <f t="shared" si="211"/>
        <v>34103815.01</v>
      </c>
      <c r="G738" s="181">
        <f t="shared" si="211"/>
        <v>4851878.120000001</v>
      </c>
      <c r="H738" s="181">
        <f t="shared" si="211"/>
        <v>22660367.810000002</v>
      </c>
      <c r="I738" s="181">
        <f t="shared" si="211"/>
        <v>27512245.93</v>
      </c>
      <c r="J738" s="182">
        <f t="shared" si="211"/>
        <v>6591569.080000001</v>
      </c>
    </row>
    <row r="739" spans="1:10" ht="12.75">
      <c r="A739" s="95" t="s">
        <v>1156</v>
      </c>
      <c r="B739" s="16" t="s">
        <v>1157</v>
      </c>
      <c r="C739" s="183">
        <f aca="true" t="shared" si="212" ref="C739:J739">+C312+C475</f>
        <v>2000000</v>
      </c>
      <c r="D739" s="183">
        <f t="shared" si="212"/>
        <v>3000000</v>
      </c>
      <c r="E739" s="183">
        <f t="shared" si="212"/>
        <v>5550000</v>
      </c>
      <c r="F739" s="183">
        <f t="shared" si="212"/>
        <v>10550000</v>
      </c>
      <c r="G739" s="183">
        <f t="shared" si="212"/>
        <v>1087729.5</v>
      </c>
      <c r="H739" s="183">
        <f t="shared" si="212"/>
        <v>6866332.5</v>
      </c>
      <c r="I739" s="183">
        <f t="shared" si="212"/>
        <v>7954062</v>
      </c>
      <c r="J739" s="184">
        <f t="shared" si="212"/>
        <v>2595938</v>
      </c>
    </row>
    <row r="740" spans="1:10" ht="12.75">
      <c r="A740" s="4" t="s">
        <v>1158</v>
      </c>
      <c r="B740" s="5" t="s">
        <v>1159</v>
      </c>
      <c r="C740" s="76">
        <f aca="true" t="shared" si="213" ref="C740:J740">C313</f>
        <v>12500000</v>
      </c>
      <c r="D740" s="76">
        <f t="shared" si="213"/>
        <v>1770323.81</v>
      </c>
      <c r="E740" s="76">
        <f t="shared" si="213"/>
        <v>-1401584.51</v>
      </c>
      <c r="F740" s="76">
        <f t="shared" si="213"/>
        <v>12868739.3</v>
      </c>
      <c r="G740" s="76">
        <f t="shared" si="213"/>
        <v>88821.3</v>
      </c>
      <c r="H740" s="76">
        <f t="shared" si="213"/>
        <v>12663918</v>
      </c>
      <c r="I740" s="76">
        <f t="shared" si="213"/>
        <v>12752739.3</v>
      </c>
      <c r="J740" s="174">
        <f t="shared" si="213"/>
        <v>116000</v>
      </c>
    </row>
    <row r="741" spans="1:10" ht="12.75">
      <c r="A741" s="4" t="s">
        <v>1160</v>
      </c>
      <c r="B741" s="5" t="s">
        <v>1051</v>
      </c>
      <c r="C741" s="76">
        <f aca="true" t="shared" si="214" ref="C741:J741">+C314</f>
        <v>900000</v>
      </c>
      <c r="D741" s="76">
        <f t="shared" si="214"/>
        <v>459734.84</v>
      </c>
      <c r="E741" s="76">
        <f t="shared" si="214"/>
        <v>-52844.4</v>
      </c>
      <c r="F741" s="76">
        <f t="shared" si="214"/>
        <v>1306890.4400000002</v>
      </c>
      <c r="G741" s="76">
        <f t="shared" si="214"/>
        <v>39.6</v>
      </c>
      <c r="H741" s="76">
        <f t="shared" si="214"/>
        <v>734067.96</v>
      </c>
      <c r="I741" s="76">
        <f t="shared" si="214"/>
        <v>734107.5599999999</v>
      </c>
      <c r="J741" s="174">
        <f t="shared" si="214"/>
        <v>572782.8800000002</v>
      </c>
    </row>
    <row r="742" spans="1:10" ht="12.75">
      <c r="A742" s="4" t="s">
        <v>1161</v>
      </c>
      <c r="B742" s="5" t="s">
        <v>1162</v>
      </c>
      <c r="C742" s="76">
        <f aca="true" t="shared" si="215" ref="C742:J742">C315+C119</f>
        <v>200000</v>
      </c>
      <c r="D742" s="76">
        <f t="shared" si="215"/>
        <v>0</v>
      </c>
      <c r="E742" s="76">
        <f t="shared" si="215"/>
        <v>2150000</v>
      </c>
      <c r="F742" s="76">
        <f t="shared" si="215"/>
        <v>2350000</v>
      </c>
      <c r="G742" s="76">
        <f t="shared" si="215"/>
        <v>1339724.83</v>
      </c>
      <c r="H742" s="76">
        <f t="shared" si="215"/>
        <v>288385.37</v>
      </c>
      <c r="I742" s="76">
        <f t="shared" si="215"/>
        <v>1628110.2000000002</v>
      </c>
      <c r="J742" s="174">
        <f t="shared" si="215"/>
        <v>721889.7999999999</v>
      </c>
    </row>
    <row r="743" spans="1:10" ht="12.75">
      <c r="A743" s="4" t="s">
        <v>1799</v>
      </c>
      <c r="B743" s="51" t="s">
        <v>1800</v>
      </c>
      <c r="C743" s="76">
        <f>C316</f>
        <v>0</v>
      </c>
      <c r="D743" s="76">
        <f>D316</f>
        <v>0</v>
      </c>
      <c r="E743" s="76">
        <f>E316</f>
        <v>531300</v>
      </c>
      <c r="F743" s="76">
        <f>F316+F120</f>
        <v>531300</v>
      </c>
      <c r="G743" s="76">
        <f>G316</f>
        <v>211680</v>
      </c>
      <c r="H743" s="76">
        <f>H316</f>
        <v>310320</v>
      </c>
      <c r="I743" s="76">
        <f>I316+I120</f>
        <v>522000</v>
      </c>
      <c r="J743" s="174">
        <f>J316+J120</f>
        <v>9300</v>
      </c>
    </row>
    <row r="744" spans="1:10" ht="12.75">
      <c r="A744" s="4" t="s">
        <v>1163</v>
      </c>
      <c r="B744" s="5" t="s">
        <v>1164</v>
      </c>
      <c r="C744" s="76">
        <f aca="true" t="shared" si="216" ref="C744:J744">+C317</f>
        <v>2450000</v>
      </c>
      <c r="D744" s="76">
        <f t="shared" si="216"/>
        <v>0</v>
      </c>
      <c r="E744" s="76">
        <f t="shared" si="216"/>
        <v>2760172.65</v>
      </c>
      <c r="F744" s="76">
        <f t="shared" si="216"/>
        <v>5210172.65</v>
      </c>
      <c r="G744" s="76">
        <f t="shared" si="216"/>
        <v>2123770.39</v>
      </c>
      <c r="H744" s="76">
        <f t="shared" si="216"/>
        <v>515083.98</v>
      </c>
      <c r="I744" s="76">
        <f t="shared" si="216"/>
        <v>2638854.37</v>
      </c>
      <c r="J744" s="174">
        <f t="shared" si="216"/>
        <v>2571318.2800000003</v>
      </c>
    </row>
    <row r="745" spans="1:10" ht="12.75">
      <c r="A745" s="4" t="s">
        <v>193</v>
      </c>
      <c r="B745" s="51" t="s">
        <v>194</v>
      </c>
      <c r="C745" s="76">
        <f aca="true" t="shared" si="217" ref="C745:J745">C120+C318</f>
        <v>1600000</v>
      </c>
      <c r="D745" s="76">
        <f t="shared" si="217"/>
        <v>0</v>
      </c>
      <c r="E745" s="76">
        <f t="shared" si="217"/>
        <v>-313287.38</v>
      </c>
      <c r="F745" s="76">
        <f t="shared" si="217"/>
        <v>1286712.62</v>
      </c>
      <c r="G745" s="76">
        <f t="shared" si="217"/>
        <v>112.5</v>
      </c>
      <c r="H745" s="76">
        <f t="shared" si="217"/>
        <v>1282260</v>
      </c>
      <c r="I745" s="76">
        <f t="shared" si="217"/>
        <v>1282372.5</v>
      </c>
      <c r="J745" s="174">
        <f t="shared" si="217"/>
        <v>4340.120000000112</v>
      </c>
    </row>
    <row r="746" spans="1:10" ht="13.5" thickBot="1">
      <c r="A746" s="10"/>
      <c r="B746" s="19"/>
      <c r="C746" s="88"/>
      <c r="D746" s="88"/>
      <c r="E746" s="88"/>
      <c r="F746" s="88"/>
      <c r="G746" s="88"/>
      <c r="H746" s="88"/>
      <c r="I746" s="88"/>
      <c r="J746" s="180"/>
    </row>
    <row r="747" spans="1:10" ht="12.75">
      <c r="A747" s="5"/>
      <c r="B747" s="51"/>
      <c r="C747" s="76"/>
      <c r="D747" s="76"/>
      <c r="E747" s="76"/>
      <c r="F747" s="76"/>
      <c r="G747" s="76"/>
      <c r="H747" s="76"/>
      <c r="I747" s="76"/>
      <c r="J747" s="76"/>
    </row>
    <row r="748" spans="1:10" ht="12.75">
      <c r="A748" s="5"/>
      <c r="B748" s="51"/>
      <c r="C748" s="76"/>
      <c r="D748" s="76"/>
      <c r="E748" s="76"/>
      <c r="F748" s="76"/>
      <c r="G748" s="76"/>
      <c r="H748" s="76"/>
      <c r="I748" s="76"/>
      <c r="J748" s="76"/>
    </row>
    <row r="749" spans="1:10" ht="12.75">
      <c r="A749" s="5"/>
      <c r="B749" s="51"/>
      <c r="C749" s="76"/>
      <c r="D749" s="76"/>
      <c r="E749" s="76"/>
      <c r="F749" s="76"/>
      <c r="G749" s="76"/>
      <c r="H749" s="76"/>
      <c r="I749" s="76"/>
      <c r="J749" s="76"/>
    </row>
    <row r="750" spans="1:10" ht="12.75">
      <c r="A750" s="5"/>
      <c r="B750" s="51"/>
      <c r="C750" s="76"/>
      <c r="D750" s="76"/>
      <c r="E750" s="76"/>
      <c r="F750" s="76"/>
      <c r="G750" s="76"/>
      <c r="H750" s="76"/>
      <c r="I750" s="76"/>
      <c r="J750" s="76"/>
    </row>
    <row r="751" spans="1:10" ht="12.75">
      <c r="A751" s="5"/>
      <c r="B751" s="51"/>
      <c r="C751" s="76"/>
      <c r="D751" s="76"/>
      <c r="E751" s="76"/>
      <c r="F751" s="76"/>
      <c r="G751" s="76"/>
      <c r="H751" s="76"/>
      <c r="I751" s="76"/>
      <c r="J751" s="76"/>
    </row>
    <row r="752" spans="1:10" ht="12.75">
      <c r="A752" s="5"/>
      <c r="B752" s="51"/>
      <c r="C752" s="76"/>
      <c r="D752" s="76"/>
      <c r="E752" s="76"/>
      <c r="F752" s="76"/>
      <c r="G752" s="76"/>
      <c r="H752" s="76"/>
      <c r="I752" s="76"/>
      <c r="J752" s="76"/>
    </row>
    <row r="753" spans="1:10" ht="12.75">
      <c r="A753" s="5"/>
      <c r="B753" s="51"/>
      <c r="C753" s="76"/>
      <c r="D753" s="76"/>
      <c r="E753" s="76"/>
      <c r="F753" s="76"/>
      <c r="G753" s="76"/>
      <c r="H753" s="76"/>
      <c r="I753" s="76"/>
      <c r="J753" s="76"/>
    </row>
    <row r="754" spans="1:10" ht="12.75">
      <c r="A754" s="5"/>
      <c r="B754" s="51"/>
      <c r="C754" s="76"/>
      <c r="D754" s="76"/>
      <c r="E754" s="76"/>
      <c r="F754" s="76"/>
      <c r="G754" s="76"/>
      <c r="H754" s="76"/>
      <c r="I754" s="76"/>
      <c r="J754" s="76"/>
    </row>
    <row r="755" spans="1:10" ht="12.75">
      <c r="A755" s="5"/>
      <c r="B755" s="51"/>
      <c r="C755" s="76"/>
      <c r="D755" s="76"/>
      <c r="E755" s="76"/>
      <c r="F755" s="76"/>
      <c r="G755" s="76"/>
      <c r="H755" s="76"/>
      <c r="I755" s="76"/>
      <c r="J755" s="76"/>
    </row>
    <row r="756" spans="1:10" ht="12.75">
      <c r="A756" s="5"/>
      <c r="B756" s="51"/>
      <c r="C756" s="76"/>
      <c r="D756" s="76"/>
      <c r="E756" s="76"/>
      <c r="F756" s="76"/>
      <c r="G756" s="76"/>
      <c r="H756" s="76"/>
      <c r="I756" s="76"/>
      <c r="J756" s="76"/>
    </row>
    <row r="757" spans="1:10" ht="12.75">
      <c r="A757" s="5"/>
      <c r="B757" s="51"/>
      <c r="C757" s="76"/>
      <c r="D757" s="76"/>
      <c r="E757" s="76"/>
      <c r="F757" s="76"/>
      <c r="G757" s="76"/>
      <c r="H757" s="76"/>
      <c r="I757" s="76"/>
      <c r="J757" s="76"/>
    </row>
    <row r="758" spans="1:10" ht="12.75">
      <c r="A758" s="5"/>
      <c r="B758" s="51"/>
      <c r="C758" s="76"/>
      <c r="D758" s="76"/>
      <c r="E758" s="76"/>
      <c r="F758" s="76"/>
      <c r="G758" s="76"/>
      <c r="H758" s="76"/>
      <c r="I758" s="76"/>
      <c r="J758" s="76"/>
    </row>
    <row r="759" spans="1:10" ht="12.75">
      <c r="A759" s="5"/>
      <c r="B759" s="51"/>
      <c r="C759" s="76"/>
      <c r="D759" s="76"/>
      <c r="E759" s="76"/>
      <c r="F759" s="76"/>
      <c r="G759" s="76"/>
      <c r="H759" s="76"/>
      <c r="I759" s="76"/>
      <c r="J759" s="76"/>
    </row>
    <row r="760" spans="1:10" ht="12.75">
      <c r="A760" s="5"/>
      <c r="B760" s="51"/>
      <c r="C760" s="76"/>
      <c r="D760" s="76"/>
      <c r="E760" s="76"/>
      <c r="F760" s="76"/>
      <c r="G760" s="76"/>
      <c r="H760" s="76"/>
      <c r="I760" s="76"/>
      <c r="J760" s="76"/>
    </row>
    <row r="761" spans="1:10" ht="12.75">
      <c r="A761" s="54" t="s">
        <v>699</v>
      </c>
      <c r="B761" s="54"/>
      <c r="C761" s="54"/>
      <c r="D761" s="54"/>
      <c r="E761" s="54"/>
      <c r="F761" s="55"/>
      <c r="G761" s="55"/>
      <c r="H761" s="55"/>
      <c r="I761" s="55"/>
      <c r="J761" s="55" t="s">
        <v>1272</v>
      </c>
    </row>
    <row r="762" spans="1:10" ht="13.5" thickBot="1">
      <c r="A762" s="85" t="str">
        <f>A592</f>
        <v>INFORME TRIMESTRAL DE EGRESOS (4 TRIMESTRE DEL 2015)  TOTAL PRESUPUESTO</v>
      </c>
      <c r="B762" s="85"/>
      <c r="C762" s="85"/>
      <c r="D762" s="85"/>
      <c r="E762" s="85"/>
      <c r="F762" s="55"/>
      <c r="G762" s="55"/>
      <c r="H762" s="55"/>
      <c r="I762" s="55"/>
      <c r="J762" s="55"/>
    </row>
    <row r="763" spans="1:10" ht="13.5" thickBot="1">
      <c r="A763" s="91"/>
      <c r="B763" s="24"/>
      <c r="C763" s="588" t="s">
        <v>673</v>
      </c>
      <c r="D763" s="589"/>
      <c r="E763" s="589"/>
      <c r="F763" s="590"/>
      <c r="G763" s="588" t="s">
        <v>710</v>
      </c>
      <c r="H763" s="589"/>
      <c r="I763" s="590"/>
      <c r="J763" s="91"/>
    </row>
    <row r="764" spans="1:10" ht="12.75">
      <c r="A764" s="255" t="s">
        <v>684</v>
      </c>
      <c r="B764" s="355" t="s">
        <v>684</v>
      </c>
      <c r="C764" s="302" t="s">
        <v>702</v>
      </c>
      <c r="D764" s="591" t="s">
        <v>705</v>
      </c>
      <c r="E764" s="587"/>
      <c r="F764" s="27" t="s">
        <v>706</v>
      </c>
      <c r="G764" s="27" t="s">
        <v>707</v>
      </c>
      <c r="H764" s="27" t="s">
        <v>708</v>
      </c>
      <c r="I764" s="86" t="s">
        <v>677</v>
      </c>
      <c r="J764" s="302" t="s">
        <v>709</v>
      </c>
    </row>
    <row r="765" spans="1:10" ht="13.5" thickBot="1">
      <c r="A765" s="92" t="s">
        <v>734</v>
      </c>
      <c r="B765" s="303" t="s">
        <v>672</v>
      </c>
      <c r="C765" s="92"/>
      <c r="D765" s="31" t="s">
        <v>703</v>
      </c>
      <c r="E765" s="31" t="s">
        <v>704</v>
      </c>
      <c r="F765" s="30"/>
      <c r="G765" s="30"/>
      <c r="H765" s="30"/>
      <c r="I765" s="90"/>
      <c r="J765" s="92"/>
    </row>
    <row r="766" spans="1:10" ht="13.5" thickBot="1">
      <c r="A766" s="179" t="s">
        <v>1165</v>
      </c>
      <c r="B766" s="129" t="s">
        <v>1166</v>
      </c>
      <c r="C766" s="166">
        <f aca="true" t="shared" si="218" ref="C766:J766">C767+C768</f>
        <v>5542000</v>
      </c>
      <c r="D766" s="166">
        <f t="shared" si="218"/>
        <v>250000</v>
      </c>
      <c r="E766" s="166">
        <f t="shared" si="218"/>
        <v>-100809.5</v>
      </c>
      <c r="F766" s="166">
        <f t="shared" si="218"/>
        <v>5691190.5</v>
      </c>
      <c r="G766" s="166">
        <f t="shared" si="218"/>
        <v>4411096.7299999995</v>
      </c>
      <c r="H766" s="166">
        <f t="shared" si="218"/>
        <v>450073.42</v>
      </c>
      <c r="I766" s="166">
        <f t="shared" si="218"/>
        <v>4861170.15</v>
      </c>
      <c r="J766" s="173">
        <f t="shared" si="218"/>
        <v>830020.3500000003</v>
      </c>
    </row>
    <row r="767" spans="1:10" ht="12.75">
      <c r="A767" s="4" t="s">
        <v>1167</v>
      </c>
      <c r="B767" s="5" t="s">
        <v>1060</v>
      </c>
      <c r="C767" s="76">
        <f aca="true" t="shared" si="219" ref="C767:J767">C123+C331+C478</f>
        <v>1142000</v>
      </c>
      <c r="D767" s="76">
        <f t="shared" si="219"/>
        <v>250000</v>
      </c>
      <c r="E767" s="76">
        <f t="shared" si="219"/>
        <v>49190.5</v>
      </c>
      <c r="F767" s="76">
        <f t="shared" si="219"/>
        <v>1441190.5</v>
      </c>
      <c r="G767" s="76">
        <f t="shared" si="219"/>
        <v>326001.36</v>
      </c>
      <c r="H767" s="76">
        <f t="shared" si="219"/>
        <v>325802</v>
      </c>
      <c r="I767" s="76">
        <f t="shared" si="219"/>
        <v>651803.36</v>
      </c>
      <c r="J767" s="174">
        <f t="shared" si="219"/>
        <v>789387.14</v>
      </c>
    </row>
    <row r="768" spans="1:10" ht="12.75">
      <c r="A768" s="4" t="s">
        <v>1168</v>
      </c>
      <c r="B768" s="5" t="s">
        <v>1062</v>
      </c>
      <c r="C768" s="76">
        <f aca="true" t="shared" si="220" ref="C768:J768">C332+C124</f>
        <v>4400000</v>
      </c>
      <c r="D768" s="76">
        <f t="shared" si="220"/>
        <v>0</v>
      </c>
      <c r="E768" s="76">
        <f t="shared" si="220"/>
        <v>-150000</v>
      </c>
      <c r="F768" s="76">
        <f t="shared" si="220"/>
        <v>4250000</v>
      </c>
      <c r="G768" s="76">
        <f t="shared" si="220"/>
        <v>4085095.3699999996</v>
      </c>
      <c r="H768" s="76">
        <f t="shared" si="220"/>
        <v>124271.42</v>
      </c>
      <c r="I768" s="76">
        <f t="shared" si="220"/>
        <v>4209366.79</v>
      </c>
      <c r="J768" s="174">
        <f t="shared" si="220"/>
        <v>40633.210000000254</v>
      </c>
    </row>
    <row r="769" spans="1:10" ht="12.75">
      <c r="A769" s="4"/>
      <c r="B769" s="5"/>
      <c r="C769" s="5"/>
      <c r="D769" s="5"/>
      <c r="E769" s="5"/>
      <c r="F769" s="5"/>
      <c r="G769" s="5"/>
      <c r="H769" s="5"/>
      <c r="I769" s="5"/>
      <c r="J769" s="6"/>
    </row>
    <row r="770" spans="1:11" ht="13.5" thickBot="1">
      <c r="A770" s="179" t="s">
        <v>1169</v>
      </c>
      <c r="B770" s="131" t="s">
        <v>1170</v>
      </c>
      <c r="C770" s="166">
        <f aca="true" t="shared" si="221" ref="C770:J770">SUM(C771:C778)</f>
        <v>15612000</v>
      </c>
      <c r="D770" s="166">
        <f t="shared" si="221"/>
        <v>11719469.68</v>
      </c>
      <c r="E770" s="166">
        <f t="shared" si="221"/>
        <v>-713115.46</v>
      </c>
      <c r="F770" s="166">
        <f t="shared" si="221"/>
        <v>26618354.22</v>
      </c>
      <c r="G770" s="166">
        <f t="shared" si="221"/>
        <v>9838357.69</v>
      </c>
      <c r="H770" s="166">
        <f t="shared" si="221"/>
        <v>4285726.4799999995</v>
      </c>
      <c r="I770" s="166">
        <f t="shared" si="221"/>
        <v>14124084.17</v>
      </c>
      <c r="J770" s="173">
        <f t="shared" si="221"/>
        <v>12494270.050000003</v>
      </c>
      <c r="K770" s="170"/>
    </row>
    <row r="771" spans="1:10" ht="12.75">
      <c r="A771" s="95" t="s">
        <v>1171</v>
      </c>
      <c r="B771" s="16" t="s">
        <v>1172</v>
      </c>
      <c r="C771" s="183">
        <f aca="true" t="shared" si="222" ref="C771:J771">C128+C481+C335</f>
        <v>1050000</v>
      </c>
      <c r="D771" s="183">
        <f t="shared" si="222"/>
        <v>0</v>
      </c>
      <c r="E771" s="183">
        <f t="shared" si="222"/>
        <v>104431.6</v>
      </c>
      <c r="F771" s="183">
        <f t="shared" si="222"/>
        <v>1154431.6</v>
      </c>
      <c r="G771" s="183">
        <f t="shared" si="222"/>
        <v>773033.1</v>
      </c>
      <c r="H771" s="183">
        <f t="shared" si="222"/>
        <v>113466.72</v>
      </c>
      <c r="I771" s="183">
        <f t="shared" si="222"/>
        <v>886499.82</v>
      </c>
      <c r="J771" s="184">
        <f t="shared" si="222"/>
        <v>267931.78000000014</v>
      </c>
    </row>
    <row r="772" spans="1:10" ht="12.75">
      <c r="A772" s="246" t="s">
        <v>1473</v>
      </c>
      <c r="B772" s="245" t="s">
        <v>1474</v>
      </c>
      <c r="C772" s="76">
        <f aca="true" t="shared" si="223" ref="C772:J772">C129</f>
        <v>0</v>
      </c>
      <c r="D772" s="76">
        <f t="shared" si="223"/>
        <v>0</v>
      </c>
      <c r="E772" s="76">
        <f t="shared" si="223"/>
        <v>0</v>
      </c>
      <c r="F772" s="76">
        <f t="shared" si="223"/>
        <v>0</v>
      </c>
      <c r="G772" s="76">
        <f t="shared" si="223"/>
        <v>0</v>
      </c>
      <c r="H772" s="76">
        <f t="shared" si="223"/>
        <v>0</v>
      </c>
      <c r="I772" s="76">
        <f t="shared" si="223"/>
        <v>0</v>
      </c>
      <c r="J772" s="174">
        <f t="shared" si="223"/>
        <v>0</v>
      </c>
    </row>
    <row r="773" spans="1:10" ht="12.75">
      <c r="A773" s="4" t="s">
        <v>1173</v>
      </c>
      <c r="B773" s="5" t="s">
        <v>1174</v>
      </c>
      <c r="C773" s="76">
        <f aca="true" t="shared" si="224" ref="C773:J773">C130+C336+C482</f>
        <v>500000</v>
      </c>
      <c r="D773" s="76">
        <f t="shared" si="224"/>
        <v>459734.84</v>
      </c>
      <c r="E773" s="76">
        <f t="shared" si="224"/>
        <v>1102104.42</v>
      </c>
      <c r="F773" s="76">
        <f t="shared" si="224"/>
        <v>2061839.26</v>
      </c>
      <c r="G773" s="76">
        <f t="shared" si="224"/>
        <v>1046807.03</v>
      </c>
      <c r="H773" s="76">
        <f t="shared" si="224"/>
        <v>291747.39</v>
      </c>
      <c r="I773" s="76">
        <f t="shared" si="224"/>
        <v>1338554.42</v>
      </c>
      <c r="J773" s="174">
        <f t="shared" si="224"/>
        <v>723284.8400000001</v>
      </c>
    </row>
    <row r="774" spans="1:10" ht="12.75">
      <c r="A774" s="4" t="s">
        <v>333</v>
      </c>
      <c r="B774" s="51" t="s">
        <v>332</v>
      </c>
      <c r="C774" s="76">
        <f aca="true" t="shared" si="225" ref="C774:J776">C131+C337</f>
        <v>6440000</v>
      </c>
      <c r="D774" s="76">
        <f t="shared" si="225"/>
        <v>959734.84</v>
      </c>
      <c r="E774" s="76">
        <f t="shared" si="225"/>
        <v>-2156856.54</v>
      </c>
      <c r="F774" s="76">
        <f t="shared" si="225"/>
        <v>5242878.3</v>
      </c>
      <c r="G774" s="76">
        <f t="shared" si="225"/>
        <v>2177320.18</v>
      </c>
      <c r="H774" s="76">
        <f t="shared" si="225"/>
        <v>2254720</v>
      </c>
      <c r="I774" s="76">
        <f t="shared" si="225"/>
        <v>4432040.18</v>
      </c>
      <c r="J774" s="174">
        <f t="shared" si="225"/>
        <v>810838.1199999996</v>
      </c>
    </row>
    <row r="775" spans="1:10" ht="12.75">
      <c r="A775" s="4" t="s">
        <v>1175</v>
      </c>
      <c r="B775" s="5" t="s">
        <v>1176</v>
      </c>
      <c r="C775" s="76">
        <f t="shared" si="225"/>
        <v>3100000</v>
      </c>
      <c r="D775" s="76">
        <f t="shared" si="225"/>
        <v>10000000</v>
      </c>
      <c r="E775" s="76">
        <f t="shared" si="225"/>
        <v>-231160</v>
      </c>
      <c r="F775" s="76">
        <f t="shared" si="225"/>
        <v>12868840</v>
      </c>
      <c r="G775" s="76">
        <f t="shared" si="225"/>
        <v>2714192.0200000005</v>
      </c>
      <c r="H775" s="76">
        <f t="shared" si="225"/>
        <v>76102.61</v>
      </c>
      <c r="I775" s="76">
        <f t="shared" si="225"/>
        <v>2790294.63</v>
      </c>
      <c r="J775" s="174">
        <f t="shared" si="225"/>
        <v>10078545.370000001</v>
      </c>
    </row>
    <row r="776" spans="1:10" ht="12.75">
      <c r="A776" s="246" t="s">
        <v>1409</v>
      </c>
      <c r="B776" s="51" t="s">
        <v>196</v>
      </c>
      <c r="C776" s="76">
        <f t="shared" si="225"/>
        <v>1472000</v>
      </c>
      <c r="D776" s="76">
        <f t="shared" si="225"/>
        <v>300000</v>
      </c>
      <c r="E776" s="76">
        <f t="shared" si="225"/>
        <v>-209115.46</v>
      </c>
      <c r="F776" s="76">
        <f t="shared" si="225"/>
        <v>1562884.54</v>
      </c>
      <c r="G776" s="76">
        <f t="shared" si="225"/>
        <v>984524.84</v>
      </c>
      <c r="H776" s="76">
        <f t="shared" si="225"/>
        <v>122220</v>
      </c>
      <c r="I776" s="76">
        <f t="shared" si="225"/>
        <v>1106744.8399999999</v>
      </c>
      <c r="J776" s="174">
        <f t="shared" si="225"/>
        <v>456139.7000000002</v>
      </c>
    </row>
    <row r="777" spans="1:10" ht="12.75">
      <c r="A777" s="246" t="s">
        <v>1716</v>
      </c>
      <c r="B777" s="51" t="s">
        <v>1717</v>
      </c>
      <c r="C777" s="76">
        <f aca="true" t="shared" si="226" ref="C777:J777">C340</f>
        <v>0</v>
      </c>
      <c r="D777" s="76">
        <f t="shared" si="226"/>
        <v>0</v>
      </c>
      <c r="E777" s="76">
        <f t="shared" si="226"/>
        <v>0</v>
      </c>
      <c r="F777" s="76">
        <f t="shared" si="226"/>
        <v>0</v>
      </c>
      <c r="G777" s="76">
        <f t="shared" si="226"/>
        <v>0</v>
      </c>
      <c r="H777" s="76">
        <f t="shared" si="226"/>
        <v>0</v>
      </c>
      <c r="I777" s="76">
        <f t="shared" si="226"/>
        <v>0</v>
      </c>
      <c r="J777" s="174">
        <f t="shared" si="226"/>
        <v>0</v>
      </c>
    </row>
    <row r="778" spans="1:10" ht="12.75">
      <c r="A778" s="4" t="s">
        <v>343</v>
      </c>
      <c r="B778" s="51" t="s">
        <v>344</v>
      </c>
      <c r="C778" s="76">
        <f aca="true" t="shared" si="227" ref="C778:J778">C341+C134</f>
        <v>3050000</v>
      </c>
      <c r="D778" s="76">
        <f t="shared" si="227"/>
        <v>0</v>
      </c>
      <c r="E778" s="76">
        <f t="shared" si="227"/>
        <v>677480.52</v>
      </c>
      <c r="F778" s="76">
        <f t="shared" si="227"/>
        <v>3727480.52</v>
      </c>
      <c r="G778" s="76">
        <f t="shared" si="227"/>
        <v>2142480.52</v>
      </c>
      <c r="H778" s="76">
        <f t="shared" si="227"/>
        <v>1427469.76</v>
      </c>
      <c r="I778" s="76">
        <f t="shared" si="227"/>
        <v>3569950.28</v>
      </c>
      <c r="J778" s="174">
        <f t="shared" si="227"/>
        <v>157530.24000000022</v>
      </c>
    </row>
    <row r="779" spans="1:10" ht="12.75">
      <c r="A779" s="4"/>
      <c r="B779" s="5"/>
      <c r="C779" s="5"/>
      <c r="D779" s="5"/>
      <c r="E779" s="5"/>
      <c r="F779" s="5"/>
      <c r="G779" s="5"/>
      <c r="H779" s="5"/>
      <c r="I779" s="5"/>
      <c r="J779" s="6"/>
    </row>
    <row r="780" spans="1:10" ht="13.5" thickBot="1">
      <c r="A780" s="175">
        <v>3</v>
      </c>
      <c r="B780" s="125" t="s">
        <v>1177</v>
      </c>
      <c r="C780" s="168">
        <f aca="true" t="shared" si="228" ref="C780:J780">C781</f>
        <v>6780000</v>
      </c>
      <c r="D780" s="168">
        <f t="shared" si="228"/>
        <v>4653355.94</v>
      </c>
      <c r="E780" s="168">
        <f t="shared" si="228"/>
        <v>0</v>
      </c>
      <c r="F780" s="168">
        <f t="shared" si="228"/>
        <v>11433355.940000001</v>
      </c>
      <c r="G780" s="168">
        <f t="shared" si="228"/>
        <v>1939091.59</v>
      </c>
      <c r="H780" s="168">
        <f t="shared" si="228"/>
        <v>8428023.69</v>
      </c>
      <c r="I780" s="168">
        <f t="shared" si="228"/>
        <v>10367115.28</v>
      </c>
      <c r="J780" s="176">
        <f t="shared" si="228"/>
        <v>1066240.6599999997</v>
      </c>
    </row>
    <row r="781" spans="1:10" ht="14.25" thickBot="1" thickTop="1">
      <c r="A781" s="177" t="s">
        <v>1178</v>
      </c>
      <c r="B781" s="127" t="s">
        <v>1179</v>
      </c>
      <c r="C781" s="169">
        <f>C782+C783</f>
        <v>6780000</v>
      </c>
      <c r="D781" s="169">
        <f aca="true" t="shared" si="229" ref="D781:J781">D782+D783</f>
        <v>4653355.94</v>
      </c>
      <c r="E781" s="169">
        <f t="shared" si="229"/>
        <v>0</v>
      </c>
      <c r="F781" s="169">
        <f t="shared" si="229"/>
        <v>11433355.940000001</v>
      </c>
      <c r="G781" s="169">
        <f t="shared" si="229"/>
        <v>1939091.59</v>
      </c>
      <c r="H781" s="169">
        <f t="shared" si="229"/>
        <v>8428023.69</v>
      </c>
      <c r="I781" s="169">
        <f t="shared" si="229"/>
        <v>10367115.28</v>
      </c>
      <c r="J781" s="178">
        <f t="shared" si="229"/>
        <v>1066240.6599999997</v>
      </c>
    </row>
    <row r="782" spans="1:10" ht="12.75">
      <c r="A782" s="246" t="s">
        <v>657</v>
      </c>
      <c r="B782" s="245" t="s">
        <v>658</v>
      </c>
      <c r="C782" s="217">
        <f aca="true" t="shared" si="230" ref="C782:J782">C138+C345</f>
        <v>6780000</v>
      </c>
      <c r="D782" s="217">
        <f t="shared" si="230"/>
        <v>4653355.94</v>
      </c>
      <c r="E782" s="217">
        <f t="shared" si="230"/>
        <v>0</v>
      </c>
      <c r="F782" s="217">
        <f t="shared" si="230"/>
        <v>11433355.940000001</v>
      </c>
      <c r="G782" s="217">
        <f t="shared" si="230"/>
        <v>1939091.59</v>
      </c>
      <c r="H782" s="217">
        <f t="shared" si="230"/>
        <v>8428023.69</v>
      </c>
      <c r="I782" s="217">
        <f t="shared" si="230"/>
        <v>10367115.28</v>
      </c>
      <c r="J782" s="226">
        <f t="shared" si="230"/>
        <v>1066240.6599999997</v>
      </c>
    </row>
    <row r="783" spans="1:10" ht="12.75">
      <c r="A783" s="4" t="s">
        <v>1180</v>
      </c>
      <c r="B783" s="5" t="s">
        <v>1181</v>
      </c>
      <c r="C783" s="76">
        <f aca="true" t="shared" si="231" ref="C783:J783">C346</f>
        <v>0</v>
      </c>
      <c r="D783" s="76">
        <f t="shared" si="231"/>
        <v>0</v>
      </c>
      <c r="E783" s="76">
        <f t="shared" si="231"/>
        <v>0</v>
      </c>
      <c r="F783" s="76">
        <f t="shared" si="231"/>
        <v>0</v>
      </c>
      <c r="G783" s="76">
        <f t="shared" si="231"/>
        <v>0</v>
      </c>
      <c r="H783" s="76">
        <f t="shared" si="231"/>
        <v>0</v>
      </c>
      <c r="I783" s="76">
        <f t="shared" si="231"/>
        <v>0</v>
      </c>
      <c r="J783" s="174">
        <f t="shared" si="231"/>
        <v>0</v>
      </c>
    </row>
    <row r="784" spans="1:10" ht="12.75">
      <c r="A784" s="4"/>
      <c r="B784" s="5"/>
      <c r="C784" s="76"/>
      <c r="D784" s="76"/>
      <c r="E784" s="76"/>
      <c r="F784" s="76"/>
      <c r="G784" s="76"/>
      <c r="H784" s="76"/>
      <c r="I784" s="76"/>
      <c r="J784" s="174"/>
    </row>
    <row r="785" spans="1:10" ht="13.5" thickBot="1">
      <c r="A785" s="175">
        <v>5</v>
      </c>
      <c r="B785" s="125" t="s">
        <v>937</v>
      </c>
      <c r="C785" s="168">
        <f aca="true" t="shared" si="232" ref="C785:J785">C786+C796+C799+C823</f>
        <v>232487985.45</v>
      </c>
      <c r="D785" s="168">
        <f t="shared" si="232"/>
        <v>508433177.72</v>
      </c>
      <c r="E785" s="168">
        <f t="shared" si="232"/>
        <v>-37364395.83</v>
      </c>
      <c r="F785" s="168">
        <f t="shared" si="232"/>
        <v>703556767.34</v>
      </c>
      <c r="G785" s="168">
        <f t="shared" si="232"/>
        <v>44437917.67999999</v>
      </c>
      <c r="H785" s="168">
        <f t="shared" si="232"/>
        <v>186228395.32000002</v>
      </c>
      <c r="I785" s="168">
        <f t="shared" si="232"/>
        <v>230666313</v>
      </c>
      <c r="J785" s="176">
        <f t="shared" si="232"/>
        <v>472890454.34</v>
      </c>
    </row>
    <row r="786" spans="1:10" ht="14.25" thickBot="1" thickTop="1">
      <c r="A786" s="177" t="s">
        <v>1182</v>
      </c>
      <c r="B786" s="127" t="s">
        <v>1183</v>
      </c>
      <c r="C786" s="169">
        <f aca="true" t="shared" si="233" ref="C786:J786">SUM(C787:C794)</f>
        <v>19800000</v>
      </c>
      <c r="D786" s="169">
        <f t="shared" si="233"/>
        <v>69367932.16</v>
      </c>
      <c r="E786" s="169">
        <f t="shared" si="233"/>
        <v>4656624.33</v>
      </c>
      <c r="F786" s="169">
        <f t="shared" si="233"/>
        <v>93824556.49</v>
      </c>
      <c r="G786" s="169">
        <f t="shared" si="233"/>
        <v>4903228.91</v>
      </c>
      <c r="H786" s="169">
        <f t="shared" si="233"/>
        <v>23579931.93</v>
      </c>
      <c r="I786" s="169">
        <f t="shared" si="233"/>
        <v>28483160.84</v>
      </c>
      <c r="J786" s="178">
        <f t="shared" si="233"/>
        <v>65341395.65</v>
      </c>
    </row>
    <row r="787" spans="1:10" ht="12.75">
      <c r="A787" s="330" t="s">
        <v>295</v>
      </c>
      <c r="B787" s="333" t="str">
        <f>B350</f>
        <v>Maquinaria y equipo p. prod.</v>
      </c>
      <c r="C787" s="222">
        <f aca="true" t="shared" si="234" ref="C787:J787">C350+C550+C143+C491</f>
        <v>0</v>
      </c>
      <c r="D787" s="222">
        <f t="shared" si="234"/>
        <v>1493177</v>
      </c>
      <c r="E787" s="222">
        <f t="shared" si="234"/>
        <v>500000</v>
      </c>
      <c r="F787" s="222">
        <f t="shared" si="234"/>
        <v>1993177</v>
      </c>
      <c r="G787" s="222">
        <f t="shared" si="234"/>
        <v>255891.6</v>
      </c>
      <c r="H787" s="222">
        <f t="shared" si="234"/>
        <v>0</v>
      </c>
      <c r="I787" s="222">
        <f t="shared" si="234"/>
        <v>255891.6</v>
      </c>
      <c r="J787" s="297">
        <f t="shared" si="234"/>
        <v>1737285.4</v>
      </c>
    </row>
    <row r="788" spans="1:10" ht="12.75">
      <c r="A788" s="246" t="s">
        <v>404</v>
      </c>
      <c r="B788" s="147" t="s">
        <v>403</v>
      </c>
      <c r="C788" s="217">
        <f aca="true" t="shared" si="235" ref="C788:J788">C144+C351</f>
        <v>0</v>
      </c>
      <c r="D788" s="217">
        <f t="shared" si="235"/>
        <v>40000000</v>
      </c>
      <c r="E788" s="217">
        <f t="shared" si="235"/>
        <v>0</v>
      </c>
      <c r="F788" s="217">
        <f t="shared" si="235"/>
        <v>40000000</v>
      </c>
      <c r="G788" s="217">
        <f t="shared" si="235"/>
        <v>0</v>
      </c>
      <c r="H788" s="217">
        <f t="shared" si="235"/>
        <v>0</v>
      </c>
      <c r="I788" s="217">
        <f t="shared" si="235"/>
        <v>0</v>
      </c>
      <c r="J788" s="226">
        <f t="shared" si="235"/>
        <v>40000000</v>
      </c>
    </row>
    <row r="789" spans="1:10" ht="12.75">
      <c r="A789" s="246" t="s">
        <v>1919</v>
      </c>
      <c r="B789" s="156" t="s">
        <v>417</v>
      </c>
      <c r="C789" s="217">
        <f aca="true" t="shared" si="236" ref="C789:J789">C145</f>
        <v>0</v>
      </c>
      <c r="D789" s="217">
        <f t="shared" si="236"/>
        <v>666991.69</v>
      </c>
      <c r="E789" s="217">
        <f t="shared" si="236"/>
        <v>0</v>
      </c>
      <c r="F789" s="217">
        <f t="shared" si="236"/>
        <v>666991.69</v>
      </c>
      <c r="G789" s="217">
        <f t="shared" si="236"/>
        <v>0</v>
      </c>
      <c r="H789" s="217">
        <f t="shared" si="236"/>
        <v>0</v>
      </c>
      <c r="I789" s="217">
        <f t="shared" si="236"/>
        <v>0</v>
      </c>
      <c r="J789" s="226">
        <f t="shared" si="236"/>
        <v>666991.69</v>
      </c>
    </row>
    <row r="790" spans="1:10" ht="12.75">
      <c r="A790" s="4" t="s">
        <v>1184</v>
      </c>
      <c r="B790" s="5" t="s">
        <v>1185</v>
      </c>
      <c r="C790" s="76">
        <f aca="true" t="shared" si="237" ref="C790:J790">C146+C352</f>
        <v>4700000</v>
      </c>
      <c r="D790" s="76">
        <f t="shared" si="237"/>
        <v>0</v>
      </c>
      <c r="E790" s="76">
        <f t="shared" si="237"/>
        <v>-35831.9</v>
      </c>
      <c r="F790" s="76">
        <f t="shared" si="237"/>
        <v>4664168.1</v>
      </c>
      <c r="G790" s="76">
        <f t="shared" si="237"/>
        <v>1252851.58</v>
      </c>
      <c r="H790" s="76">
        <f t="shared" si="237"/>
        <v>44300</v>
      </c>
      <c r="I790" s="76">
        <f t="shared" si="237"/>
        <v>1297151.58</v>
      </c>
      <c r="J790" s="174">
        <f t="shared" si="237"/>
        <v>3367016.5199999996</v>
      </c>
    </row>
    <row r="791" spans="1:11" ht="12.75">
      <c r="A791" s="4" t="s">
        <v>1186</v>
      </c>
      <c r="B791" s="5" t="s">
        <v>1187</v>
      </c>
      <c r="C791" s="76">
        <f aca="true" t="shared" si="238" ref="C791:J791">C147+C353+C492+C551</f>
        <v>1800000</v>
      </c>
      <c r="D791" s="76">
        <f t="shared" si="238"/>
        <v>5864387.8</v>
      </c>
      <c r="E791" s="76">
        <f t="shared" si="238"/>
        <v>-614168.1</v>
      </c>
      <c r="F791" s="76">
        <f t="shared" si="238"/>
        <v>7050219.699999999</v>
      </c>
      <c r="G791" s="76">
        <f t="shared" si="238"/>
        <v>539314.09</v>
      </c>
      <c r="H791" s="76">
        <f t="shared" si="238"/>
        <v>230000</v>
      </c>
      <c r="I791" s="76">
        <f t="shared" si="238"/>
        <v>769314.09</v>
      </c>
      <c r="J791" s="174">
        <f t="shared" si="238"/>
        <v>6280905.609999999</v>
      </c>
      <c r="K791" s="76"/>
    </row>
    <row r="792" spans="1:11" ht="12.75">
      <c r="A792" s="246" t="s">
        <v>1479</v>
      </c>
      <c r="B792" s="245" t="s">
        <v>1480</v>
      </c>
      <c r="C792" s="76">
        <f aca="true" t="shared" si="239" ref="C792:J792">C148+C354</f>
        <v>10000000</v>
      </c>
      <c r="D792" s="76">
        <f t="shared" si="239"/>
        <v>0</v>
      </c>
      <c r="E792" s="76">
        <f t="shared" si="239"/>
        <v>-2500000</v>
      </c>
      <c r="F792" s="76">
        <f t="shared" si="239"/>
        <v>7500000</v>
      </c>
      <c r="G792" s="76">
        <f t="shared" si="239"/>
        <v>0</v>
      </c>
      <c r="H792" s="76">
        <f t="shared" si="239"/>
        <v>447782</v>
      </c>
      <c r="I792" s="76">
        <f t="shared" si="239"/>
        <v>447782</v>
      </c>
      <c r="J792" s="174">
        <f t="shared" si="239"/>
        <v>7052218</v>
      </c>
      <c r="K792" s="76"/>
    </row>
    <row r="793" spans="1:11" ht="12.75">
      <c r="A793" s="4" t="s">
        <v>0</v>
      </c>
      <c r="B793" s="5" t="s">
        <v>1921</v>
      </c>
      <c r="C793" s="76">
        <f aca="true" t="shared" si="240" ref="C793:J793">C355</f>
        <v>0</v>
      </c>
      <c r="D793" s="76">
        <f t="shared" si="240"/>
        <v>0</v>
      </c>
      <c r="E793" s="76">
        <f t="shared" si="240"/>
        <v>1500000</v>
      </c>
      <c r="F793" s="76">
        <f t="shared" si="240"/>
        <v>1500000</v>
      </c>
      <c r="G793" s="76">
        <f t="shared" si="240"/>
        <v>0</v>
      </c>
      <c r="H793" s="76">
        <f t="shared" si="240"/>
        <v>0</v>
      </c>
      <c r="I793" s="76">
        <f t="shared" si="240"/>
        <v>0</v>
      </c>
      <c r="J793" s="174">
        <f t="shared" si="240"/>
        <v>1500000</v>
      </c>
      <c r="K793" s="76"/>
    </row>
    <row r="794" spans="1:10" ht="12.75">
      <c r="A794" s="4" t="s">
        <v>312</v>
      </c>
      <c r="B794" s="5" t="str">
        <f>B356</f>
        <v>Maquinaria y equipo diverso</v>
      </c>
      <c r="C794" s="76">
        <f aca="true" t="shared" si="241" ref="C794:J794">C356+C149+C493</f>
        <v>3300000</v>
      </c>
      <c r="D794" s="76">
        <f t="shared" si="241"/>
        <v>21343375.67</v>
      </c>
      <c r="E794" s="76">
        <f t="shared" si="241"/>
        <v>5806624.33</v>
      </c>
      <c r="F794" s="76">
        <f t="shared" si="241"/>
        <v>30450000</v>
      </c>
      <c r="G794" s="76">
        <f t="shared" si="241"/>
        <v>2855171.64</v>
      </c>
      <c r="H794" s="76">
        <f t="shared" si="241"/>
        <v>22857849.93</v>
      </c>
      <c r="I794" s="76">
        <f t="shared" si="241"/>
        <v>25713021.57</v>
      </c>
      <c r="J794" s="174">
        <f t="shared" si="241"/>
        <v>4736978.430000002</v>
      </c>
    </row>
    <row r="795" spans="1:10" ht="12.75">
      <c r="A795" s="4"/>
      <c r="B795" s="5"/>
      <c r="C795" s="76"/>
      <c r="D795" s="76"/>
      <c r="E795" s="76"/>
      <c r="F795" s="76"/>
      <c r="G795" s="76"/>
      <c r="H795" s="76"/>
      <c r="I795" s="76"/>
      <c r="J795" s="174"/>
    </row>
    <row r="796" spans="1:10" ht="13.5" thickBot="1">
      <c r="A796" s="179" t="s">
        <v>461</v>
      </c>
      <c r="B796" s="151" t="s">
        <v>462</v>
      </c>
      <c r="C796" s="166">
        <f>C797</f>
        <v>0</v>
      </c>
      <c r="D796" s="166">
        <f aca="true" t="shared" si="242" ref="D796:J796">D797</f>
        <v>0</v>
      </c>
      <c r="E796" s="166">
        <f t="shared" si="242"/>
        <v>0</v>
      </c>
      <c r="F796" s="166">
        <f t="shared" si="242"/>
        <v>0</v>
      </c>
      <c r="G796" s="166">
        <f t="shared" si="242"/>
        <v>0</v>
      </c>
      <c r="H796" s="166">
        <f t="shared" si="242"/>
        <v>0</v>
      </c>
      <c r="I796" s="166">
        <f t="shared" si="242"/>
        <v>0</v>
      </c>
      <c r="J796" s="173">
        <f t="shared" si="242"/>
        <v>0</v>
      </c>
    </row>
    <row r="797" spans="1:10" ht="12.75">
      <c r="A797" s="4" t="s">
        <v>463</v>
      </c>
      <c r="B797" s="51" t="s">
        <v>650</v>
      </c>
      <c r="C797" s="76">
        <f aca="true" t="shared" si="243" ref="C797:J797">C363</f>
        <v>0</v>
      </c>
      <c r="D797" s="76">
        <f t="shared" si="243"/>
        <v>0</v>
      </c>
      <c r="E797" s="76">
        <f t="shared" si="243"/>
        <v>0</v>
      </c>
      <c r="F797" s="76">
        <f t="shared" si="243"/>
        <v>0</v>
      </c>
      <c r="G797" s="76">
        <f t="shared" si="243"/>
        <v>0</v>
      </c>
      <c r="H797" s="76">
        <f t="shared" si="243"/>
        <v>0</v>
      </c>
      <c r="I797" s="76">
        <f t="shared" si="243"/>
        <v>0</v>
      </c>
      <c r="J797" s="174">
        <f t="shared" si="243"/>
        <v>0</v>
      </c>
    </row>
    <row r="798" spans="1:10" ht="12.75">
      <c r="A798" s="4"/>
      <c r="B798" s="5"/>
      <c r="C798" s="76"/>
      <c r="D798" s="76"/>
      <c r="E798" s="76"/>
      <c r="F798" s="76"/>
      <c r="G798" s="76"/>
      <c r="H798" s="76"/>
      <c r="I798" s="76"/>
      <c r="J798" s="174"/>
    </row>
    <row r="799" spans="1:10" ht="13.5" thickBot="1">
      <c r="A799" s="252" t="s">
        <v>305</v>
      </c>
      <c r="B799" s="303" t="s">
        <v>306</v>
      </c>
      <c r="C799" s="253">
        <f>SUM(C800:C803)</f>
        <v>212687985.45</v>
      </c>
      <c r="D799" s="253">
        <f aca="true" t="shared" si="244" ref="D799:J799">SUM(D800:D803)</f>
        <v>439065245.56</v>
      </c>
      <c r="E799" s="253">
        <f t="shared" si="244"/>
        <v>-42021020.16</v>
      </c>
      <c r="F799" s="253">
        <f t="shared" si="244"/>
        <v>609732210.85</v>
      </c>
      <c r="G799" s="253">
        <f t="shared" si="244"/>
        <v>39534688.769999996</v>
      </c>
      <c r="H799" s="253">
        <f t="shared" si="244"/>
        <v>162648463.39000002</v>
      </c>
      <c r="I799" s="253">
        <f t="shared" si="244"/>
        <v>202183152.16</v>
      </c>
      <c r="J799" s="356">
        <f t="shared" si="244"/>
        <v>407549058.69</v>
      </c>
    </row>
    <row r="800" spans="1:10" ht="12.75">
      <c r="A800" s="383" t="s">
        <v>423</v>
      </c>
      <c r="B800" s="384" t="s">
        <v>421</v>
      </c>
      <c r="C800" s="385">
        <f aca="true" t="shared" si="245" ref="C800:J800">C496+C554+C150</f>
        <v>0</v>
      </c>
      <c r="D800" s="385">
        <f t="shared" si="245"/>
        <v>123791543.45</v>
      </c>
      <c r="E800" s="385">
        <f t="shared" si="245"/>
        <v>6343375.67</v>
      </c>
      <c r="F800" s="385">
        <f t="shared" si="245"/>
        <v>130134919.12</v>
      </c>
      <c r="G800" s="385">
        <f t="shared" si="245"/>
        <v>8399255</v>
      </c>
      <c r="H800" s="385">
        <f t="shared" si="245"/>
        <v>53839702.12</v>
      </c>
      <c r="I800" s="385">
        <f t="shared" si="245"/>
        <v>62238957.12</v>
      </c>
      <c r="J800" s="386">
        <f t="shared" si="245"/>
        <v>67895962</v>
      </c>
    </row>
    <row r="801" spans="1:10" ht="12.75">
      <c r="A801" s="249" t="s">
        <v>307</v>
      </c>
      <c r="B801" s="250" t="s">
        <v>308</v>
      </c>
      <c r="C801" s="251">
        <f aca="true" t="shared" si="246" ref="C801:J801">C497+C555</f>
        <v>181337985.45</v>
      </c>
      <c r="D801" s="251">
        <f t="shared" si="246"/>
        <v>124950052.67</v>
      </c>
      <c r="E801" s="251">
        <f t="shared" si="246"/>
        <v>-32864395.83</v>
      </c>
      <c r="F801" s="251">
        <f t="shared" si="246"/>
        <v>273423642.29</v>
      </c>
      <c r="G801" s="251">
        <f t="shared" si="246"/>
        <v>13369433.77</v>
      </c>
      <c r="H801" s="251">
        <f t="shared" si="246"/>
        <v>84563047.31</v>
      </c>
      <c r="I801" s="251">
        <f t="shared" si="246"/>
        <v>97932481.08</v>
      </c>
      <c r="J801" s="254">
        <f t="shared" si="246"/>
        <v>175491161.21</v>
      </c>
    </row>
    <row r="802" spans="1:10" ht="12.75">
      <c r="A802" s="249" t="s">
        <v>559</v>
      </c>
      <c r="B802" s="250" t="s">
        <v>304</v>
      </c>
      <c r="C802" s="251">
        <f aca="true" t="shared" si="247" ref="C802:J802">C498+C556+C359</f>
        <v>20500000</v>
      </c>
      <c r="D802" s="251">
        <f t="shared" si="247"/>
        <v>56323649.44</v>
      </c>
      <c r="E802" s="251">
        <f t="shared" si="247"/>
        <v>-10500000</v>
      </c>
      <c r="F802" s="251">
        <f t="shared" si="247"/>
        <v>66323649.44</v>
      </c>
      <c r="G802" s="251">
        <f t="shared" si="247"/>
        <v>17766000</v>
      </c>
      <c r="H802" s="251">
        <f t="shared" si="247"/>
        <v>16275541.96</v>
      </c>
      <c r="I802" s="251">
        <f t="shared" si="247"/>
        <v>34041541.96</v>
      </c>
      <c r="J802" s="254">
        <f t="shared" si="247"/>
        <v>32282107.48</v>
      </c>
    </row>
    <row r="803" spans="1:10" ht="12.75">
      <c r="A803" s="249" t="s">
        <v>552</v>
      </c>
      <c r="B803" s="250" t="s">
        <v>553</v>
      </c>
      <c r="C803" s="251">
        <f aca="true" t="shared" si="248" ref="C803:J803">C360+C499+C557</f>
        <v>10850000</v>
      </c>
      <c r="D803" s="251">
        <f t="shared" si="248"/>
        <v>134000000</v>
      </c>
      <c r="E803" s="251">
        <f t="shared" si="248"/>
        <v>-5000000</v>
      </c>
      <c r="F803" s="251">
        <f t="shared" si="248"/>
        <v>139850000</v>
      </c>
      <c r="G803" s="251">
        <f t="shared" si="248"/>
        <v>0</v>
      </c>
      <c r="H803" s="251">
        <f t="shared" si="248"/>
        <v>7970172</v>
      </c>
      <c r="I803" s="251">
        <f t="shared" si="248"/>
        <v>7970172</v>
      </c>
      <c r="J803" s="254">
        <f t="shared" si="248"/>
        <v>131879828</v>
      </c>
    </row>
    <row r="804" spans="1:10" ht="12.75">
      <c r="A804" s="249"/>
      <c r="B804" s="250"/>
      <c r="C804" s="251"/>
      <c r="D804" s="251"/>
      <c r="E804" s="251"/>
      <c r="F804" s="251"/>
      <c r="G804" s="251"/>
      <c r="H804" s="251"/>
      <c r="I804" s="251"/>
      <c r="J804" s="254"/>
    </row>
    <row r="805" spans="1:10" ht="13.5" thickBot="1">
      <c r="A805" s="424"/>
      <c r="B805" s="425"/>
      <c r="C805" s="426"/>
      <c r="D805" s="426"/>
      <c r="E805" s="426"/>
      <c r="F805" s="426"/>
      <c r="G805" s="426"/>
      <c r="H805" s="426"/>
      <c r="I805" s="426"/>
      <c r="J805" s="427"/>
    </row>
    <row r="806" spans="1:10" ht="12.75">
      <c r="A806" s="456"/>
      <c r="B806" s="250"/>
      <c r="C806" s="251"/>
      <c r="D806" s="251"/>
      <c r="E806" s="251"/>
      <c r="F806" s="251"/>
      <c r="G806" s="251"/>
      <c r="H806" s="251"/>
      <c r="I806" s="251"/>
      <c r="J806" s="251"/>
    </row>
    <row r="807" spans="1:10" ht="12.75">
      <c r="A807" s="456"/>
      <c r="B807" s="250"/>
      <c r="C807" s="251"/>
      <c r="D807" s="251"/>
      <c r="E807" s="251"/>
      <c r="F807" s="251"/>
      <c r="G807" s="251"/>
      <c r="H807" s="251"/>
      <c r="I807" s="251"/>
      <c r="J807" s="251"/>
    </row>
    <row r="808" spans="1:10" ht="12.75">
      <c r="A808" s="456"/>
      <c r="B808" s="250"/>
      <c r="C808" s="251"/>
      <c r="D808" s="251"/>
      <c r="E808" s="251"/>
      <c r="F808" s="251"/>
      <c r="G808" s="251"/>
      <c r="H808" s="251"/>
      <c r="I808" s="251"/>
      <c r="J808" s="251"/>
    </row>
    <row r="809" spans="1:10" ht="12.75">
      <c r="A809" s="456"/>
      <c r="B809" s="250"/>
      <c r="C809" s="251"/>
      <c r="D809" s="251"/>
      <c r="E809" s="251"/>
      <c r="F809" s="251"/>
      <c r="G809" s="251"/>
      <c r="H809" s="251"/>
      <c r="I809" s="251"/>
      <c r="J809" s="251"/>
    </row>
    <row r="810" spans="1:10" ht="12.75">
      <c r="A810" s="456"/>
      <c r="B810" s="250"/>
      <c r="C810" s="251"/>
      <c r="D810" s="251"/>
      <c r="E810" s="251"/>
      <c r="F810" s="251"/>
      <c r="G810" s="251"/>
      <c r="H810" s="251"/>
      <c r="I810" s="251"/>
      <c r="J810" s="251"/>
    </row>
    <row r="811" spans="1:10" ht="12.75">
      <c r="A811" s="456"/>
      <c r="B811" s="250"/>
      <c r="C811" s="251"/>
      <c r="D811" s="251"/>
      <c r="E811" s="251"/>
      <c r="F811" s="251"/>
      <c r="G811" s="251"/>
      <c r="H811" s="251"/>
      <c r="I811" s="251"/>
      <c r="J811" s="251"/>
    </row>
    <row r="812" spans="1:10" ht="12.75">
      <c r="A812" s="456"/>
      <c r="B812" s="250"/>
      <c r="C812" s="251"/>
      <c r="D812" s="251"/>
      <c r="E812" s="251"/>
      <c r="F812" s="251"/>
      <c r="G812" s="251"/>
      <c r="H812" s="251"/>
      <c r="I812" s="251"/>
      <c r="J812" s="251"/>
    </row>
    <row r="813" spans="1:10" ht="12.75">
      <c r="A813" s="456"/>
      <c r="B813" s="250"/>
      <c r="C813" s="251"/>
      <c r="D813" s="251"/>
      <c r="E813" s="251"/>
      <c r="F813" s="251"/>
      <c r="G813" s="251"/>
      <c r="H813" s="251"/>
      <c r="I813" s="251"/>
      <c r="J813" s="251"/>
    </row>
    <row r="814" spans="1:10" ht="12.75">
      <c r="A814" s="456"/>
      <c r="B814" s="250"/>
      <c r="C814" s="251"/>
      <c r="D814" s="251"/>
      <c r="E814" s="251"/>
      <c r="F814" s="251"/>
      <c r="G814" s="251"/>
      <c r="H814" s="251"/>
      <c r="I814" s="251"/>
      <c r="J814" s="251"/>
    </row>
    <row r="815" spans="1:10" ht="12.75">
      <c r="A815" s="456"/>
      <c r="B815" s="250"/>
      <c r="C815" s="251"/>
      <c r="D815" s="251"/>
      <c r="E815" s="251"/>
      <c r="F815" s="251"/>
      <c r="G815" s="251"/>
      <c r="H815" s="251"/>
      <c r="I815" s="251"/>
      <c r="J815" s="251"/>
    </row>
    <row r="816" spans="1:10" ht="12.75">
      <c r="A816" s="456"/>
      <c r="B816" s="250"/>
      <c r="C816" s="251"/>
      <c r="D816" s="251"/>
      <c r="E816" s="251"/>
      <c r="F816" s="251"/>
      <c r="G816" s="251"/>
      <c r="H816" s="251"/>
      <c r="I816" s="251"/>
      <c r="J816" s="251"/>
    </row>
    <row r="817" spans="1:10" ht="12.75">
      <c r="A817" s="456"/>
      <c r="B817" s="250"/>
      <c r="C817" s="251"/>
      <c r="D817" s="251"/>
      <c r="E817" s="251"/>
      <c r="F817" s="251"/>
      <c r="G817" s="251"/>
      <c r="H817" s="251"/>
      <c r="I817" s="251"/>
      <c r="J817" s="251"/>
    </row>
    <row r="818" spans="1:10" ht="12.75">
      <c r="A818" s="54" t="s">
        <v>699</v>
      </c>
      <c r="B818" s="54"/>
      <c r="C818" s="54"/>
      <c r="D818" s="54"/>
      <c r="E818" s="54"/>
      <c r="F818" s="55"/>
      <c r="G818" s="55"/>
      <c r="H818" s="55"/>
      <c r="I818" s="55"/>
      <c r="J818" s="55" t="s">
        <v>445</v>
      </c>
    </row>
    <row r="819" spans="1:10" ht="13.5" thickBot="1">
      <c r="A819" s="85" t="str">
        <f>A592</f>
        <v>INFORME TRIMESTRAL DE EGRESOS (4 TRIMESTRE DEL 2015)  TOTAL PRESUPUESTO</v>
      </c>
      <c r="B819" s="85"/>
      <c r="C819" s="85"/>
      <c r="D819" s="85"/>
      <c r="E819" s="85"/>
      <c r="F819" s="55"/>
      <c r="G819" s="55"/>
      <c r="H819" s="55"/>
      <c r="I819" s="55"/>
      <c r="J819" s="55"/>
    </row>
    <row r="820" spans="1:10" ht="13.5" thickBot="1">
      <c r="A820" s="91"/>
      <c r="B820" s="24"/>
      <c r="C820" s="591" t="s">
        <v>673</v>
      </c>
      <c r="D820" s="592"/>
      <c r="E820" s="592"/>
      <c r="F820" s="593"/>
      <c r="G820" s="591" t="s">
        <v>710</v>
      </c>
      <c r="H820" s="592"/>
      <c r="I820" s="593"/>
      <c r="J820" s="91"/>
    </row>
    <row r="821" spans="1:10" ht="12.75">
      <c r="A821" s="91" t="s">
        <v>684</v>
      </c>
      <c r="B821" s="345" t="s">
        <v>684</v>
      </c>
      <c r="C821" s="27" t="s">
        <v>702</v>
      </c>
      <c r="D821" s="586" t="s">
        <v>705</v>
      </c>
      <c r="E821" s="587"/>
      <c r="F821" s="27" t="s">
        <v>706</v>
      </c>
      <c r="G821" s="27" t="s">
        <v>707</v>
      </c>
      <c r="H821" s="27" t="s">
        <v>708</v>
      </c>
      <c r="I821" s="86" t="s">
        <v>677</v>
      </c>
      <c r="J821" s="302" t="s">
        <v>709</v>
      </c>
    </row>
    <row r="822" spans="1:10" ht="13.5" thickBot="1">
      <c r="A822" s="92" t="s">
        <v>734</v>
      </c>
      <c r="B822" s="31" t="s">
        <v>672</v>
      </c>
      <c r="C822" s="30"/>
      <c r="D822" s="29" t="s">
        <v>703</v>
      </c>
      <c r="E822" s="31" t="s">
        <v>704</v>
      </c>
      <c r="F822" s="30"/>
      <c r="G822" s="30"/>
      <c r="H822" s="30"/>
      <c r="I822" s="90"/>
      <c r="J822" s="92"/>
    </row>
    <row r="823" spans="1:10" ht="13.5" thickBot="1">
      <c r="A823" s="252" t="s">
        <v>625</v>
      </c>
      <c r="B823" s="376" t="s">
        <v>616</v>
      </c>
      <c r="C823" s="253">
        <f aca="true" t="shared" si="249" ref="C823:J823">SUM(C824:C825)</f>
        <v>0</v>
      </c>
      <c r="D823" s="253">
        <f t="shared" si="249"/>
        <v>0</v>
      </c>
      <c r="E823" s="253">
        <f t="shared" si="249"/>
        <v>0</v>
      </c>
      <c r="F823" s="253">
        <f t="shared" si="249"/>
        <v>0</v>
      </c>
      <c r="G823" s="253">
        <f t="shared" si="249"/>
        <v>0</v>
      </c>
      <c r="H823" s="253">
        <f t="shared" si="249"/>
        <v>0</v>
      </c>
      <c r="I823" s="253">
        <f t="shared" si="249"/>
        <v>0</v>
      </c>
      <c r="J823" s="356">
        <f t="shared" si="249"/>
        <v>0</v>
      </c>
    </row>
    <row r="824" spans="1:10" ht="12.75">
      <c r="A824" s="249" t="s">
        <v>1222</v>
      </c>
      <c r="B824" s="250" t="str">
        <f aca="true" t="shared" si="250" ref="B824:J824">B560</f>
        <v>Compra terreno A.M.S.L.</v>
      </c>
      <c r="C824" s="251">
        <f t="shared" si="250"/>
        <v>0</v>
      </c>
      <c r="D824" s="251">
        <f t="shared" si="250"/>
        <v>0</v>
      </c>
      <c r="E824" s="251">
        <f t="shared" si="250"/>
        <v>0</v>
      </c>
      <c r="F824" s="251">
        <f t="shared" si="250"/>
        <v>0</v>
      </c>
      <c r="G824" s="251">
        <f t="shared" si="250"/>
        <v>0</v>
      </c>
      <c r="H824" s="251">
        <f t="shared" si="250"/>
        <v>0</v>
      </c>
      <c r="I824" s="251">
        <f t="shared" si="250"/>
        <v>0</v>
      </c>
      <c r="J824" s="254">
        <f t="shared" si="250"/>
        <v>0</v>
      </c>
    </row>
    <row r="825" spans="1:10" ht="12.75">
      <c r="A825" s="249" t="s">
        <v>1223</v>
      </c>
      <c r="B825" s="250" t="str">
        <f aca="true" t="shared" si="251" ref="B825:J825">B561</f>
        <v>Compra terreno Parq. Com</v>
      </c>
      <c r="C825" s="251">
        <f t="shared" si="251"/>
        <v>0</v>
      </c>
      <c r="D825" s="251">
        <f t="shared" si="251"/>
        <v>0</v>
      </c>
      <c r="E825" s="251">
        <f t="shared" si="251"/>
        <v>0</v>
      </c>
      <c r="F825" s="251">
        <f t="shared" si="251"/>
        <v>0</v>
      </c>
      <c r="G825" s="251">
        <f t="shared" si="251"/>
        <v>0</v>
      </c>
      <c r="H825" s="251">
        <f t="shared" si="251"/>
        <v>0</v>
      </c>
      <c r="I825" s="251">
        <f t="shared" si="251"/>
        <v>0</v>
      </c>
      <c r="J825" s="254">
        <f t="shared" si="251"/>
        <v>0</v>
      </c>
    </row>
    <row r="826" spans="1:10" ht="13.5" thickBot="1">
      <c r="A826" s="249"/>
      <c r="B826" s="250"/>
      <c r="C826" s="251"/>
      <c r="D826" s="251"/>
      <c r="E826" s="251"/>
      <c r="F826" s="251"/>
      <c r="G826" s="251"/>
      <c r="H826" s="251"/>
      <c r="I826" s="251"/>
      <c r="J826" s="254"/>
    </row>
    <row r="827" spans="1:10" ht="13.5" thickBot="1">
      <c r="A827" s="243">
        <v>6</v>
      </c>
      <c r="B827" s="241" t="s">
        <v>1188</v>
      </c>
      <c r="C827" s="225">
        <f>C828+C836+C840</f>
        <v>174365631.76999998</v>
      </c>
      <c r="D827" s="225">
        <f aca="true" t="shared" si="252" ref="D827:J827">D828+D836+D840</f>
        <v>14560858.97</v>
      </c>
      <c r="E827" s="225">
        <f t="shared" si="252"/>
        <v>2000000</v>
      </c>
      <c r="F827" s="225">
        <f t="shared" si="252"/>
        <v>190926490.74</v>
      </c>
      <c r="G827" s="225">
        <f t="shared" si="252"/>
        <v>125303570.99000001</v>
      </c>
      <c r="H827" s="225">
        <f t="shared" si="252"/>
        <v>62376887.00000001</v>
      </c>
      <c r="I827" s="225">
        <f t="shared" si="252"/>
        <v>187680457.98999998</v>
      </c>
      <c r="J827" s="305">
        <f t="shared" si="252"/>
        <v>3246032.75</v>
      </c>
    </row>
    <row r="828" spans="1:10" ht="14.25" thickBot="1" thickTop="1">
      <c r="A828" s="177" t="s">
        <v>1189</v>
      </c>
      <c r="B828" s="127" t="s">
        <v>1190</v>
      </c>
      <c r="C828" s="169">
        <f>SUM(C829:C834)</f>
        <v>153615631.76999998</v>
      </c>
      <c r="D828" s="169">
        <f aca="true" t="shared" si="253" ref="D828:J828">SUM(D829:D834)</f>
        <v>14560858.97</v>
      </c>
      <c r="E828" s="169">
        <f t="shared" si="253"/>
        <v>0</v>
      </c>
      <c r="F828" s="169">
        <f t="shared" si="253"/>
        <v>168176490.74</v>
      </c>
      <c r="G828" s="169">
        <f t="shared" si="253"/>
        <v>106936519.45</v>
      </c>
      <c r="H828" s="169">
        <f t="shared" si="253"/>
        <v>58289527.99000001</v>
      </c>
      <c r="I828" s="169">
        <f t="shared" si="253"/>
        <v>165226047.43999997</v>
      </c>
      <c r="J828" s="178">
        <f t="shared" si="253"/>
        <v>2950443.3</v>
      </c>
    </row>
    <row r="829" spans="1:10" ht="12.75">
      <c r="A829" s="4" t="s">
        <v>1191</v>
      </c>
      <c r="B829" s="16" t="s">
        <v>1</v>
      </c>
      <c r="C829" s="183">
        <f aca="true" t="shared" si="254" ref="C829:J829">C159</f>
        <v>5650000</v>
      </c>
      <c r="D829" s="183">
        <f t="shared" si="254"/>
        <v>797270.35</v>
      </c>
      <c r="E829" s="183">
        <f t="shared" si="254"/>
        <v>0</v>
      </c>
      <c r="F829" s="183">
        <f t="shared" si="254"/>
        <v>6447270.35</v>
      </c>
      <c r="G829" s="183">
        <f t="shared" si="254"/>
        <v>4039936.77</v>
      </c>
      <c r="H829" s="183">
        <f t="shared" si="254"/>
        <v>2407333.58</v>
      </c>
      <c r="I829" s="183">
        <f t="shared" si="254"/>
        <v>6447270.35</v>
      </c>
      <c r="J829" s="184">
        <f t="shared" si="254"/>
        <v>0</v>
      </c>
    </row>
    <row r="830" spans="1:10" ht="12.75">
      <c r="A830" s="4" t="s">
        <v>2</v>
      </c>
      <c r="B830" s="5" t="s">
        <v>3</v>
      </c>
      <c r="C830" s="76">
        <f aca="true" t="shared" si="255" ref="C830:J830">C162+C163+C164</f>
        <v>24250000</v>
      </c>
      <c r="D830" s="76">
        <f t="shared" si="255"/>
        <v>2521673.81</v>
      </c>
      <c r="E830" s="76">
        <f t="shared" si="255"/>
        <v>0</v>
      </c>
      <c r="F830" s="76">
        <f t="shared" si="255"/>
        <v>26771673.81</v>
      </c>
      <c r="G830" s="76">
        <f t="shared" si="255"/>
        <v>17246122.71</v>
      </c>
      <c r="H830" s="76">
        <f t="shared" si="255"/>
        <v>7478705.2</v>
      </c>
      <c r="I830" s="76">
        <f t="shared" si="255"/>
        <v>24724827.91</v>
      </c>
      <c r="J830" s="174">
        <f t="shared" si="255"/>
        <v>2046845.8999999997</v>
      </c>
    </row>
    <row r="831" spans="1:10" ht="12.75">
      <c r="A831" s="4" t="s">
        <v>4</v>
      </c>
      <c r="B831" s="96" t="s">
        <v>5</v>
      </c>
      <c r="C831" s="76">
        <f aca="true" t="shared" si="256" ref="C831:J831">C166+C504</f>
        <v>64599713.47</v>
      </c>
      <c r="D831" s="76">
        <f t="shared" si="256"/>
        <v>8432453.530000001</v>
      </c>
      <c r="E831" s="76">
        <f t="shared" si="256"/>
        <v>0</v>
      </c>
      <c r="F831" s="76">
        <f t="shared" si="256"/>
        <v>73032167</v>
      </c>
      <c r="G831" s="76">
        <f t="shared" si="256"/>
        <v>46908974.4</v>
      </c>
      <c r="H831" s="76">
        <f t="shared" si="256"/>
        <v>26123192.6</v>
      </c>
      <c r="I831" s="76">
        <f t="shared" si="256"/>
        <v>73032167</v>
      </c>
      <c r="J831" s="174">
        <f t="shared" si="256"/>
        <v>0</v>
      </c>
    </row>
    <row r="832" spans="1:10" ht="12.75">
      <c r="A832" s="4" t="s">
        <v>6</v>
      </c>
      <c r="B832" s="5" t="s">
        <v>7</v>
      </c>
      <c r="C832" s="76">
        <f aca="true" t="shared" si="257" ref="C832:J832">C171+C172+C173</f>
        <v>56615918.3</v>
      </c>
      <c r="D832" s="76">
        <f t="shared" si="257"/>
        <v>2809461.28</v>
      </c>
      <c r="E832" s="76">
        <f t="shared" si="257"/>
        <v>0</v>
      </c>
      <c r="F832" s="76">
        <f t="shared" si="257"/>
        <v>59425379.58</v>
      </c>
      <c r="G832" s="76">
        <f t="shared" si="257"/>
        <v>38035323.42</v>
      </c>
      <c r="H832" s="76">
        <f t="shared" si="257"/>
        <v>21390056.16</v>
      </c>
      <c r="I832" s="76">
        <f t="shared" si="257"/>
        <v>59425379.58</v>
      </c>
      <c r="J832" s="174">
        <f t="shared" si="257"/>
        <v>0</v>
      </c>
    </row>
    <row r="833" spans="1:10" ht="12.75">
      <c r="A833" s="4" t="s">
        <v>409</v>
      </c>
      <c r="B833" s="51" t="s">
        <v>410</v>
      </c>
      <c r="C833" s="76">
        <f aca="true" t="shared" si="258" ref="C833:J833">C176</f>
        <v>0</v>
      </c>
      <c r="D833" s="76">
        <f t="shared" si="258"/>
        <v>0</v>
      </c>
      <c r="E833" s="76">
        <f t="shared" si="258"/>
        <v>0</v>
      </c>
      <c r="F833" s="76">
        <f t="shared" si="258"/>
        <v>0</v>
      </c>
      <c r="G833" s="76">
        <f t="shared" si="258"/>
        <v>0</v>
      </c>
      <c r="H833" s="76">
        <f t="shared" si="258"/>
        <v>0</v>
      </c>
      <c r="I833" s="76">
        <f t="shared" si="258"/>
        <v>0</v>
      </c>
      <c r="J833" s="174">
        <f t="shared" si="258"/>
        <v>0</v>
      </c>
    </row>
    <row r="834" spans="1:10" ht="12.75">
      <c r="A834" s="4" t="s">
        <v>456</v>
      </c>
      <c r="B834" s="51" t="s">
        <v>457</v>
      </c>
      <c r="C834" s="76">
        <f>C179+C180</f>
        <v>2500000</v>
      </c>
      <c r="D834" s="76">
        <f>+D179+D180</f>
        <v>0</v>
      </c>
      <c r="E834" s="76">
        <f>E179+E180</f>
        <v>0</v>
      </c>
      <c r="F834" s="76">
        <f>+F179+F180</f>
        <v>2500000</v>
      </c>
      <c r="G834" s="76">
        <f>G179+G180</f>
        <v>706162.15</v>
      </c>
      <c r="H834" s="76">
        <f>H179+H180</f>
        <v>890240.45</v>
      </c>
      <c r="I834" s="76">
        <f>I179+I180</f>
        <v>1596402.6</v>
      </c>
      <c r="J834" s="174">
        <f>J179+J180</f>
        <v>903597.3999999999</v>
      </c>
    </row>
    <row r="835" spans="1:10" ht="12.75">
      <c r="A835" s="4"/>
      <c r="B835" s="5"/>
      <c r="C835" s="5"/>
      <c r="D835" s="5"/>
      <c r="E835" s="5"/>
      <c r="F835" s="5"/>
      <c r="G835" s="5"/>
      <c r="H835" s="5"/>
      <c r="I835" s="5"/>
      <c r="J835" s="6"/>
    </row>
    <row r="836" spans="1:10" ht="13.5" thickBot="1">
      <c r="A836" s="179" t="s">
        <v>8</v>
      </c>
      <c r="B836" s="131" t="s">
        <v>9</v>
      </c>
      <c r="C836" s="166">
        <f aca="true" t="shared" si="259" ref="C836:J836">C837</f>
        <v>18750000</v>
      </c>
      <c r="D836" s="166">
        <f t="shared" si="259"/>
        <v>0</v>
      </c>
      <c r="E836" s="166">
        <f t="shared" si="259"/>
        <v>0</v>
      </c>
      <c r="F836" s="166">
        <f t="shared" si="259"/>
        <v>18750000</v>
      </c>
      <c r="G836" s="166">
        <f t="shared" si="259"/>
        <v>15000000</v>
      </c>
      <c r="H836" s="166">
        <f t="shared" si="259"/>
        <v>3750000</v>
      </c>
      <c r="I836" s="166">
        <f t="shared" si="259"/>
        <v>18750000</v>
      </c>
      <c r="J836" s="173">
        <f t="shared" si="259"/>
        <v>0</v>
      </c>
    </row>
    <row r="837" spans="1:10" ht="12.75">
      <c r="A837" s="4" t="s">
        <v>10</v>
      </c>
      <c r="B837" s="16" t="s">
        <v>11</v>
      </c>
      <c r="C837" s="183">
        <f aca="true" t="shared" si="260" ref="C837:J837">C367</f>
        <v>18750000</v>
      </c>
      <c r="D837" s="183">
        <f t="shared" si="260"/>
        <v>0</v>
      </c>
      <c r="E837" s="183">
        <f t="shared" si="260"/>
        <v>0</v>
      </c>
      <c r="F837" s="183">
        <f t="shared" si="260"/>
        <v>18750000</v>
      </c>
      <c r="G837" s="183">
        <f t="shared" si="260"/>
        <v>15000000</v>
      </c>
      <c r="H837" s="183">
        <f t="shared" si="260"/>
        <v>3750000</v>
      </c>
      <c r="I837" s="183">
        <f t="shared" si="260"/>
        <v>18750000</v>
      </c>
      <c r="J837" s="184">
        <f t="shared" si="260"/>
        <v>0</v>
      </c>
    </row>
    <row r="838" spans="1:10" ht="12.75">
      <c r="A838" s="4"/>
      <c r="B838" s="5"/>
      <c r="C838" s="76"/>
      <c r="D838" s="76"/>
      <c r="E838" s="76"/>
      <c r="F838" s="76"/>
      <c r="G838" s="76"/>
      <c r="H838" s="76"/>
      <c r="I838" s="76"/>
      <c r="J838" s="174"/>
    </row>
    <row r="839" spans="1:10" ht="13.5" thickBot="1">
      <c r="A839" s="179" t="s">
        <v>571</v>
      </c>
      <c r="B839" s="151" t="s">
        <v>568</v>
      </c>
      <c r="C839" s="166">
        <f>C840</f>
        <v>2000000</v>
      </c>
      <c r="D839" s="166">
        <f aca="true" t="shared" si="261" ref="D839:J839">D840</f>
        <v>0</v>
      </c>
      <c r="E839" s="166">
        <f t="shared" si="261"/>
        <v>2000000</v>
      </c>
      <c r="F839" s="166">
        <f t="shared" si="261"/>
        <v>4000000</v>
      </c>
      <c r="G839" s="166">
        <f t="shared" si="261"/>
        <v>3367051.54</v>
      </c>
      <c r="H839" s="166">
        <f t="shared" si="261"/>
        <v>337359.01</v>
      </c>
      <c r="I839" s="166">
        <f t="shared" si="261"/>
        <v>3704410.55</v>
      </c>
      <c r="J839" s="173">
        <f t="shared" si="261"/>
        <v>295589.4500000002</v>
      </c>
    </row>
    <row r="840" spans="1:10" ht="12.75">
      <c r="A840" s="95" t="s">
        <v>572</v>
      </c>
      <c r="B840" s="236" t="s">
        <v>570</v>
      </c>
      <c r="C840" s="183">
        <f aca="true" t="shared" si="262" ref="C840:J840">C183+C382+C507</f>
        <v>2000000</v>
      </c>
      <c r="D840" s="183">
        <f t="shared" si="262"/>
        <v>0</v>
      </c>
      <c r="E840" s="183">
        <f t="shared" si="262"/>
        <v>2000000</v>
      </c>
      <c r="F840" s="183">
        <f t="shared" si="262"/>
        <v>4000000</v>
      </c>
      <c r="G840" s="183">
        <f t="shared" si="262"/>
        <v>3367051.54</v>
      </c>
      <c r="H840" s="183">
        <f t="shared" si="262"/>
        <v>337359.01</v>
      </c>
      <c r="I840" s="183">
        <f t="shared" si="262"/>
        <v>3704410.55</v>
      </c>
      <c r="J840" s="184">
        <f t="shared" si="262"/>
        <v>295589.4500000002</v>
      </c>
    </row>
    <row r="841" spans="1:10" ht="12.75">
      <c r="A841" s="4"/>
      <c r="B841" s="51"/>
      <c r="C841" s="76"/>
      <c r="D841" s="76"/>
      <c r="E841" s="76"/>
      <c r="F841" s="76"/>
      <c r="G841" s="76"/>
      <c r="H841" s="76"/>
      <c r="I841" s="76"/>
      <c r="J841" s="174"/>
    </row>
    <row r="842" spans="1:10" ht="13.5" thickBot="1">
      <c r="A842" s="175">
        <v>7</v>
      </c>
      <c r="B842" s="152" t="s">
        <v>430</v>
      </c>
      <c r="C842" s="168">
        <f aca="true" t="shared" si="263" ref="C842:J842">C843+C846</f>
        <v>15000000</v>
      </c>
      <c r="D842" s="168">
        <f t="shared" si="263"/>
        <v>37000000</v>
      </c>
      <c r="E842" s="168">
        <f t="shared" si="263"/>
        <v>-1500000</v>
      </c>
      <c r="F842" s="168">
        <f t="shared" si="263"/>
        <v>50500000</v>
      </c>
      <c r="G842" s="168">
        <f t="shared" si="263"/>
        <v>35000000</v>
      </c>
      <c r="H842" s="168">
        <f t="shared" si="263"/>
        <v>6000000</v>
      </c>
      <c r="I842" s="168">
        <f t="shared" si="263"/>
        <v>41000000</v>
      </c>
      <c r="J842" s="176">
        <f t="shared" si="263"/>
        <v>9500000</v>
      </c>
    </row>
    <row r="843" spans="1:10" ht="14.25" thickBot="1" thickTop="1">
      <c r="A843" s="346" t="s">
        <v>555</v>
      </c>
      <c r="B843" s="343" t="s">
        <v>554</v>
      </c>
      <c r="C843" s="169">
        <f>C844</f>
        <v>0</v>
      </c>
      <c r="D843" s="169">
        <f aca="true" t="shared" si="264" ref="D843:J843">D844</f>
        <v>0</v>
      </c>
      <c r="E843" s="169">
        <f t="shared" si="264"/>
        <v>0</v>
      </c>
      <c r="F843" s="169">
        <f t="shared" si="264"/>
        <v>0</v>
      </c>
      <c r="G843" s="169">
        <f t="shared" si="264"/>
        <v>0</v>
      </c>
      <c r="H843" s="169">
        <f t="shared" si="264"/>
        <v>0</v>
      </c>
      <c r="I843" s="169">
        <f t="shared" si="264"/>
        <v>0</v>
      </c>
      <c r="J843" s="178">
        <f t="shared" si="264"/>
        <v>0</v>
      </c>
    </row>
    <row r="844" spans="1:10" ht="12.75">
      <c r="A844" s="347" t="s">
        <v>556</v>
      </c>
      <c r="B844" s="157" t="s">
        <v>557</v>
      </c>
      <c r="C844" s="217">
        <f aca="true" t="shared" si="265" ref="C844:J844">C511</f>
        <v>0</v>
      </c>
      <c r="D844" s="217">
        <f t="shared" si="265"/>
        <v>0</v>
      </c>
      <c r="E844" s="217">
        <f t="shared" si="265"/>
        <v>0</v>
      </c>
      <c r="F844" s="217">
        <f t="shared" si="265"/>
        <v>0</v>
      </c>
      <c r="G844" s="217">
        <f t="shared" si="265"/>
        <v>0</v>
      </c>
      <c r="H844" s="217">
        <f t="shared" si="265"/>
        <v>0</v>
      </c>
      <c r="I844" s="217">
        <f t="shared" si="265"/>
        <v>0</v>
      </c>
      <c r="J844" s="226">
        <f t="shared" si="265"/>
        <v>0</v>
      </c>
    </row>
    <row r="845" spans="1:10" ht="13.5" thickBot="1">
      <c r="A845" s="380"/>
      <c r="B845" s="379"/>
      <c r="C845" s="210"/>
      <c r="D845" s="210"/>
      <c r="E845" s="210"/>
      <c r="F845" s="210"/>
      <c r="G845" s="210"/>
      <c r="H845" s="210"/>
      <c r="I845" s="210"/>
      <c r="J845" s="341"/>
    </row>
    <row r="846" spans="1:10" ht="13.5" thickBot="1">
      <c r="A846" s="311">
        <v>7.03</v>
      </c>
      <c r="B846" s="138" t="s">
        <v>431</v>
      </c>
      <c r="C846" s="166">
        <f>C847</f>
        <v>15000000</v>
      </c>
      <c r="D846" s="166">
        <f aca="true" t="shared" si="266" ref="D846:J846">D847</f>
        <v>37000000</v>
      </c>
      <c r="E846" s="166">
        <f t="shared" si="266"/>
        <v>-1500000</v>
      </c>
      <c r="F846" s="166">
        <f t="shared" si="266"/>
        <v>50500000</v>
      </c>
      <c r="G846" s="166">
        <f t="shared" si="266"/>
        <v>35000000</v>
      </c>
      <c r="H846" s="166">
        <f t="shared" si="266"/>
        <v>6000000</v>
      </c>
      <c r="I846" s="166">
        <f t="shared" si="266"/>
        <v>41000000</v>
      </c>
      <c r="J846" s="173">
        <f t="shared" si="266"/>
        <v>9500000</v>
      </c>
    </row>
    <row r="847" spans="1:10" ht="13.5" thickBot="1">
      <c r="A847" s="10" t="s">
        <v>432</v>
      </c>
      <c r="B847" s="98" t="s">
        <v>435</v>
      </c>
      <c r="C847" s="88">
        <f aca="true" t="shared" si="267" ref="C847:J847">C514+C566+C187</f>
        <v>15000000</v>
      </c>
      <c r="D847" s="88">
        <f t="shared" si="267"/>
        <v>37000000</v>
      </c>
      <c r="E847" s="88">
        <f t="shared" si="267"/>
        <v>-1500000</v>
      </c>
      <c r="F847" s="88">
        <f t="shared" si="267"/>
        <v>50500000</v>
      </c>
      <c r="G847" s="88">
        <f t="shared" si="267"/>
        <v>35000000</v>
      </c>
      <c r="H847" s="88">
        <f t="shared" si="267"/>
        <v>6000000</v>
      </c>
      <c r="I847" s="88">
        <f t="shared" si="267"/>
        <v>41000000</v>
      </c>
      <c r="J847" s="180">
        <f t="shared" si="267"/>
        <v>9500000</v>
      </c>
    </row>
    <row r="848" spans="1:10" ht="12.75">
      <c r="A848" s="4"/>
      <c r="B848" s="97"/>
      <c r="C848" s="76"/>
      <c r="D848" s="76"/>
      <c r="E848" s="76"/>
      <c r="F848" s="76"/>
      <c r="G848" s="76"/>
      <c r="H848" s="76"/>
      <c r="I848" s="76"/>
      <c r="J848" s="174"/>
    </row>
    <row r="849" spans="1:10" ht="13.5" thickBot="1">
      <c r="A849" s="175">
        <v>8</v>
      </c>
      <c r="B849" s="125" t="s">
        <v>971</v>
      </c>
      <c r="C849" s="168">
        <f aca="true" t="shared" si="268" ref="C849:J849">C850</f>
        <v>11000000</v>
      </c>
      <c r="D849" s="168">
        <f t="shared" si="268"/>
        <v>12107546.3</v>
      </c>
      <c r="E849" s="168">
        <f t="shared" si="268"/>
        <v>0</v>
      </c>
      <c r="F849" s="168">
        <f t="shared" si="268"/>
        <v>23107546.3</v>
      </c>
      <c r="G849" s="168">
        <f t="shared" si="268"/>
        <v>6676840.41</v>
      </c>
      <c r="H849" s="168">
        <f t="shared" si="268"/>
        <v>15072986.64</v>
      </c>
      <c r="I849" s="168">
        <f t="shared" si="268"/>
        <v>21749827.05</v>
      </c>
      <c r="J849" s="176">
        <f t="shared" si="268"/>
        <v>1357719.25</v>
      </c>
    </row>
    <row r="850" spans="1:10" ht="14.25" thickBot="1" thickTop="1">
      <c r="A850" s="177" t="s">
        <v>12</v>
      </c>
      <c r="B850" s="127" t="s">
        <v>13</v>
      </c>
      <c r="C850" s="169">
        <f>C851+C852</f>
        <v>11000000</v>
      </c>
      <c r="D850" s="169">
        <f aca="true" t="shared" si="269" ref="D850:J850">D851+D852</f>
        <v>12107546.3</v>
      </c>
      <c r="E850" s="169">
        <f t="shared" si="269"/>
        <v>0</v>
      </c>
      <c r="F850" s="169">
        <f t="shared" si="269"/>
        <v>23107546.3</v>
      </c>
      <c r="G850" s="169">
        <f t="shared" si="269"/>
        <v>6676840.41</v>
      </c>
      <c r="H850" s="169">
        <f t="shared" si="269"/>
        <v>15072986.64</v>
      </c>
      <c r="I850" s="169">
        <f t="shared" si="269"/>
        <v>21749827.05</v>
      </c>
      <c r="J850" s="178">
        <f t="shared" si="269"/>
        <v>1357719.25</v>
      </c>
    </row>
    <row r="851" spans="1:10" ht="12.75">
      <c r="A851" s="330" t="s">
        <v>458</v>
      </c>
      <c r="B851" s="333" t="s">
        <v>459</v>
      </c>
      <c r="C851" s="222">
        <f aca="true" t="shared" si="270" ref="C851:J851">C192</f>
        <v>4500000</v>
      </c>
      <c r="D851" s="222">
        <f t="shared" si="270"/>
        <v>12107546.3</v>
      </c>
      <c r="E851" s="222">
        <f t="shared" si="270"/>
        <v>0</v>
      </c>
      <c r="F851" s="222">
        <f t="shared" si="270"/>
        <v>16607546.3</v>
      </c>
      <c r="G851" s="222">
        <f t="shared" si="270"/>
        <v>6676840.41</v>
      </c>
      <c r="H851" s="222">
        <f t="shared" si="270"/>
        <v>9930705.89</v>
      </c>
      <c r="I851" s="222">
        <f t="shared" si="270"/>
        <v>16607546.3</v>
      </c>
      <c r="J851" s="297">
        <f t="shared" si="270"/>
        <v>0</v>
      </c>
    </row>
    <row r="852" spans="1:10" ht="13.5" thickBot="1">
      <c r="A852" s="10" t="s">
        <v>14</v>
      </c>
      <c r="B852" s="1" t="s">
        <v>15</v>
      </c>
      <c r="C852" s="88">
        <f aca="true" t="shared" si="271" ref="C852:J852">C386</f>
        <v>6500000</v>
      </c>
      <c r="D852" s="88">
        <f t="shared" si="271"/>
        <v>0</v>
      </c>
      <c r="E852" s="88">
        <f t="shared" si="271"/>
        <v>0</v>
      </c>
      <c r="F852" s="88">
        <f t="shared" si="271"/>
        <v>6500000</v>
      </c>
      <c r="G852" s="88">
        <f t="shared" si="271"/>
        <v>0</v>
      </c>
      <c r="H852" s="88">
        <f t="shared" si="271"/>
        <v>5142280.75</v>
      </c>
      <c r="I852" s="88">
        <f t="shared" si="271"/>
        <v>5142280.75</v>
      </c>
      <c r="J852" s="180">
        <f t="shared" si="271"/>
        <v>1357719.25</v>
      </c>
    </row>
    <row r="853" spans="1:10" ht="12.75">
      <c r="A853" s="4"/>
      <c r="B853" s="5"/>
      <c r="C853" s="76"/>
      <c r="D853" s="76"/>
      <c r="E853" s="76"/>
      <c r="F853" s="76"/>
      <c r="G853" s="76"/>
      <c r="H853" s="76"/>
      <c r="I853" s="76"/>
      <c r="J853" s="174"/>
    </row>
    <row r="854" spans="1:10" ht="13.5" thickBot="1">
      <c r="A854" s="175">
        <v>9</v>
      </c>
      <c r="B854" s="125" t="s">
        <v>1078</v>
      </c>
      <c r="C854" s="168">
        <f aca="true" t="shared" si="272" ref="C854:J854">C855</f>
        <v>7828926.87</v>
      </c>
      <c r="D854" s="168">
        <f t="shared" si="272"/>
        <v>0</v>
      </c>
      <c r="E854" s="168">
        <f t="shared" si="272"/>
        <v>0</v>
      </c>
      <c r="F854" s="168">
        <f t="shared" si="272"/>
        <v>7828926.87</v>
      </c>
      <c r="G854" s="168">
        <f t="shared" si="272"/>
        <v>0</v>
      </c>
      <c r="H854" s="168">
        <f t="shared" si="272"/>
        <v>0</v>
      </c>
      <c r="I854" s="168">
        <f t="shared" si="272"/>
        <v>0</v>
      </c>
      <c r="J854" s="176">
        <f t="shared" si="272"/>
        <v>7828926.87</v>
      </c>
    </row>
    <row r="855" spans="1:10" ht="14.25" thickBot="1" thickTop="1">
      <c r="A855" s="351" t="s">
        <v>16</v>
      </c>
      <c r="B855" s="352" t="s">
        <v>17</v>
      </c>
      <c r="C855" s="353">
        <f>C856+C858</f>
        <v>7828926.87</v>
      </c>
      <c r="D855" s="353">
        <f aca="true" t="shared" si="273" ref="D855:J855">D856+D858</f>
        <v>0</v>
      </c>
      <c r="E855" s="353">
        <f t="shared" si="273"/>
        <v>0</v>
      </c>
      <c r="F855" s="353">
        <f t="shared" si="273"/>
        <v>7828926.87</v>
      </c>
      <c r="G855" s="353">
        <f t="shared" si="273"/>
        <v>0</v>
      </c>
      <c r="H855" s="353">
        <f t="shared" si="273"/>
        <v>0</v>
      </c>
      <c r="I855" s="353">
        <f t="shared" si="273"/>
        <v>0</v>
      </c>
      <c r="J855" s="354">
        <f t="shared" si="273"/>
        <v>7828926.87</v>
      </c>
    </row>
    <row r="856" spans="1:10" ht="12.75">
      <c r="A856" s="441" t="s">
        <v>1356</v>
      </c>
      <c r="B856" s="350" t="s">
        <v>1357</v>
      </c>
      <c r="C856" s="348">
        <f aca="true" t="shared" si="274" ref="C856:J856">C196+C390+C518</f>
        <v>0</v>
      </c>
      <c r="D856" s="348">
        <f t="shared" si="274"/>
        <v>0</v>
      </c>
      <c r="E856" s="348">
        <f t="shared" si="274"/>
        <v>0</v>
      </c>
      <c r="F856" s="348">
        <f t="shared" si="274"/>
        <v>0</v>
      </c>
      <c r="G856" s="348">
        <f t="shared" si="274"/>
        <v>0</v>
      </c>
      <c r="H856" s="348">
        <f t="shared" si="274"/>
        <v>0</v>
      </c>
      <c r="I856" s="348">
        <f t="shared" si="274"/>
        <v>0</v>
      </c>
      <c r="J856" s="428">
        <f t="shared" si="274"/>
        <v>0</v>
      </c>
    </row>
    <row r="857" spans="1:10" ht="12.75">
      <c r="A857" s="246"/>
      <c r="B857" s="147"/>
      <c r="C857" s="217"/>
      <c r="D857" s="217"/>
      <c r="E857" s="217"/>
      <c r="F857" s="217"/>
      <c r="G857" s="217"/>
      <c r="H857" s="217"/>
      <c r="I857" s="217"/>
      <c r="J857" s="226"/>
    </row>
    <row r="858" spans="1:10" ht="12.75">
      <c r="A858" s="438" t="s">
        <v>18</v>
      </c>
      <c r="B858" s="439" t="s">
        <v>1364</v>
      </c>
      <c r="C858" s="440">
        <f aca="true" t="shared" si="275" ref="C858:J858">C859+C197</f>
        <v>7828926.87</v>
      </c>
      <c r="D858" s="440">
        <f t="shared" si="275"/>
        <v>0</v>
      </c>
      <c r="E858" s="440">
        <f t="shared" si="275"/>
        <v>0</v>
      </c>
      <c r="F858" s="440">
        <f t="shared" si="275"/>
        <v>7828926.87</v>
      </c>
      <c r="G858" s="440">
        <f t="shared" si="275"/>
        <v>0</v>
      </c>
      <c r="H858" s="440">
        <f t="shared" si="275"/>
        <v>0</v>
      </c>
      <c r="I858" s="440">
        <f t="shared" si="275"/>
        <v>0</v>
      </c>
      <c r="J858" s="442">
        <f t="shared" si="275"/>
        <v>7828926.87</v>
      </c>
    </row>
    <row r="859" spans="1:10" ht="12.75">
      <c r="A859" s="4" t="s">
        <v>442</v>
      </c>
      <c r="B859" s="5" t="s">
        <v>731</v>
      </c>
      <c r="C859" s="76">
        <f>C520</f>
        <v>7828926.87</v>
      </c>
      <c r="D859" s="76">
        <f aca="true" t="shared" si="276" ref="D859:J859">D520</f>
        <v>0</v>
      </c>
      <c r="E859" s="76">
        <f t="shared" si="276"/>
        <v>0</v>
      </c>
      <c r="F859" s="76">
        <f t="shared" si="276"/>
        <v>7828926.87</v>
      </c>
      <c r="G859" s="76">
        <f t="shared" si="276"/>
        <v>0</v>
      </c>
      <c r="H859" s="76">
        <f t="shared" si="276"/>
        <v>0</v>
      </c>
      <c r="I859" s="76">
        <f t="shared" si="276"/>
        <v>0</v>
      </c>
      <c r="J859" s="174">
        <f t="shared" si="276"/>
        <v>7828926.87</v>
      </c>
    </row>
    <row r="860" spans="1:10" ht="13.5" thickBot="1">
      <c r="A860" s="395" t="s">
        <v>558</v>
      </c>
      <c r="B860" s="307" t="s">
        <v>1251</v>
      </c>
      <c r="C860" s="88">
        <f>C521</f>
        <v>0</v>
      </c>
      <c r="D860" s="88">
        <f aca="true" t="shared" si="277" ref="D860:J860">D521</f>
        <v>0</v>
      </c>
      <c r="E860" s="88">
        <f t="shared" si="277"/>
        <v>0</v>
      </c>
      <c r="F860" s="88">
        <f t="shared" si="277"/>
        <v>0</v>
      </c>
      <c r="G860" s="88">
        <f t="shared" si="277"/>
        <v>0</v>
      </c>
      <c r="H860" s="88">
        <f t="shared" si="277"/>
        <v>0</v>
      </c>
      <c r="I860" s="88">
        <f t="shared" si="277"/>
        <v>0</v>
      </c>
      <c r="J860" s="180">
        <f t="shared" si="277"/>
        <v>0</v>
      </c>
    </row>
  </sheetData>
  <sheetProtection/>
  <mergeCells count="58">
    <mergeCell ref="G202:I202"/>
    <mergeCell ref="C326:F326"/>
    <mergeCell ref="G378:I378"/>
    <mergeCell ref="D270:E270"/>
    <mergeCell ref="D527:E527"/>
    <mergeCell ref="D218:E218"/>
    <mergeCell ref="D428:E428"/>
    <mergeCell ref="C486:F486"/>
    <mergeCell ref="D487:E487"/>
    <mergeCell ref="D379:E379"/>
    <mergeCell ref="C202:F202"/>
    <mergeCell ref="C54:F54"/>
    <mergeCell ref="C269:F269"/>
    <mergeCell ref="G326:I326"/>
    <mergeCell ref="D327:E327"/>
    <mergeCell ref="C378:F378"/>
    <mergeCell ref="G269:I269"/>
    <mergeCell ref="G54:I54"/>
    <mergeCell ref="D203:E203"/>
    <mergeCell ref="D154:E154"/>
    <mergeCell ref="D55:E55"/>
    <mergeCell ref="C4:F4"/>
    <mergeCell ref="G4:I4"/>
    <mergeCell ref="C217:F217"/>
    <mergeCell ref="G217:I217"/>
    <mergeCell ref="D5:E5"/>
    <mergeCell ref="C103:F103"/>
    <mergeCell ref="G103:I103"/>
    <mergeCell ref="D104:E104"/>
    <mergeCell ref="C153:F153"/>
    <mergeCell ref="G153:I153"/>
    <mergeCell ref="D652:E652"/>
    <mergeCell ref="G651:I651"/>
    <mergeCell ref="C394:F394"/>
    <mergeCell ref="D395:E395"/>
    <mergeCell ref="C571:F571"/>
    <mergeCell ref="G540:I540"/>
    <mergeCell ref="G486:I486"/>
    <mergeCell ref="G394:I394"/>
    <mergeCell ref="G427:I427"/>
    <mergeCell ref="C427:F427"/>
    <mergeCell ref="C651:F651"/>
    <mergeCell ref="C526:F526"/>
    <mergeCell ref="D593:E593"/>
    <mergeCell ref="D572:E572"/>
    <mergeCell ref="G526:I526"/>
    <mergeCell ref="G571:I571"/>
    <mergeCell ref="D541:E541"/>
    <mergeCell ref="C540:F540"/>
    <mergeCell ref="D821:E821"/>
    <mergeCell ref="C706:F706"/>
    <mergeCell ref="G706:I706"/>
    <mergeCell ref="D707:E707"/>
    <mergeCell ref="C763:F763"/>
    <mergeCell ref="G763:I763"/>
    <mergeCell ref="D764:E764"/>
    <mergeCell ref="C820:F820"/>
    <mergeCell ref="G820:I820"/>
  </mergeCells>
  <printOptions/>
  <pageMargins left="0" right="0" top="0.35433070866141736" bottom="0.3937007874015748" header="0" footer="0"/>
  <pageSetup fitToHeight="0" fitToWidth="1" horizontalDpi="300" verticalDpi="300" orientation="landscape" scale="87" r:id="rId1"/>
  <rowBreaks count="12" manualBreakCount="12">
    <brk id="214" max="255" man="1"/>
    <brk id="266" max="255" man="1"/>
    <brk id="323" max="255" man="1"/>
    <brk id="375" max="255" man="1"/>
    <brk id="424" max="255" man="1"/>
    <brk id="483" max="255" man="1"/>
    <brk id="537" max="255" man="1"/>
    <brk id="589" max="255" man="1"/>
    <brk id="647" max="255" man="1"/>
    <brk id="703" max="255" man="1"/>
    <brk id="759" max="255" man="1"/>
    <brk id="8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96"/>
  <sheetViews>
    <sheetView zoomScalePageLayoutView="0" workbookViewId="0" topLeftCell="A380">
      <selection activeCell="C386" sqref="C386"/>
    </sheetView>
  </sheetViews>
  <sheetFormatPr defaultColWidth="11.421875" defaultRowHeight="12.75"/>
  <cols>
    <col min="1" max="1" width="25.7109375" style="0" customWidth="1"/>
    <col min="2" max="2" width="48.7109375" style="0" customWidth="1"/>
    <col min="3" max="3" width="18.7109375" style="0" customWidth="1"/>
  </cols>
  <sheetData>
    <row r="1" spans="1:3" ht="15">
      <c r="A1" s="58" t="s">
        <v>744</v>
      </c>
      <c r="B1" s="58"/>
      <c r="C1" s="58" t="s">
        <v>743</v>
      </c>
    </row>
    <row r="2" spans="1:3" ht="15">
      <c r="A2" s="58" t="s">
        <v>758</v>
      </c>
      <c r="B2" s="58"/>
      <c r="C2" s="58"/>
    </row>
    <row r="3" spans="1:3" ht="15.75" thickBot="1">
      <c r="A3" s="58" t="s">
        <v>1924</v>
      </c>
      <c r="B3" s="58"/>
      <c r="C3" s="58"/>
    </row>
    <row r="4" spans="1:3" ht="16.5" thickBot="1">
      <c r="A4" s="78" t="s">
        <v>671</v>
      </c>
      <c r="B4" s="79" t="s">
        <v>672</v>
      </c>
      <c r="C4" s="80" t="s">
        <v>709</v>
      </c>
    </row>
    <row r="5" spans="1:3" ht="15">
      <c r="A5" s="70" t="s">
        <v>746</v>
      </c>
      <c r="B5" s="71" t="s">
        <v>759</v>
      </c>
      <c r="C5" s="227">
        <f>SUM(C6:C111)</f>
        <v>50370160.83</v>
      </c>
    </row>
    <row r="6" spans="1:3" ht="14.25">
      <c r="A6" s="69" t="s">
        <v>70</v>
      </c>
      <c r="B6" s="59" t="s">
        <v>712</v>
      </c>
      <c r="C6" s="228">
        <v>152026.17</v>
      </c>
    </row>
    <row r="7" spans="1:3" ht="14.25">
      <c r="A7" s="69" t="s">
        <v>1284</v>
      </c>
      <c r="B7" s="59" t="s">
        <v>633</v>
      </c>
      <c r="C7" s="228">
        <v>551943.81</v>
      </c>
    </row>
    <row r="8" spans="1:3" ht="14.25">
      <c r="A8" s="69" t="s">
        <v>71</v>
      </c>
      <c r="B8" s="59" t="s">
        <v>713</v>
      </c>
      <c r="C8" s="228">
        <v>1251308.37</v>
      </c>
    </row>
    <row r="9" spans="1:3" ht="14.25">
      <c r="A9" s="69" t="s">
        <v>325</v>
      </c>
      <c r="B9" s="59" t="s">
        <v>714</v>
      </c>
      <c r="C9" s="228">
        <v>0</v>
      </c>
    </row>
    <row r="10" spans="1:3" ht="14.25">
      <c r="A10" s="69" t="s">
        <v>1925</v>
      </c>
      <c r="B10" s="59" t="s">
        <v>1913</v>
      </c>
      <c r="C10" s="228">
        <v>242557.93</v>
      </c>
    </row>
    <row r="11" spans="1:3" ht="14.25">
      <c r="A11" s="72" t="s">
        <v>72</v>
      </c>
      <c r="B11" s="59" t="s">
        <v>715</v>
      </c>
      <c r="C11" s="228">
        <v>1797645.67</v>
      </c>
    </row>
    <row r="12" spans="1:3" ht="14.25">
      <c r="A12" s="72" t="s">
        <v>73</v>
      </c>
      <c r="B12" s="59" t="s">
        <v>74</v>
      </c>
      <c r="C12" s="228">
        <v>291155.19</v>
      </c>
    </row>
    <row r="13" spans="1:3" ht="14.25">
      <c r="A13" s="72" t="s">
        <v>264</v>
      </c>
      <c r="B13" s="59" t="s">
        <v>265</v>
      </c>
      <c r="C13" s="228">
        <v>61905.04</v>
      </c>
    </row>
    <row r="14" spans="1:3" ht="14.25">
      <c r="A14" s="69" t="s">
        <v>75</v>
      </c>
      <c r="B14" s="59" t="s">
        <v>716</v>
      </c>
      <c r="C14" s="228">
        <v>623353.14</v>
      </c>
    </row>
    <row r="15" spans="1:3" ht="14.25">
      <c r="A15" s="69" t="s">
        <v>1752</v>
      </c>
      <c r="B15" s="59" t="s">
        <v>1725</v>
      </c>
      <c r="C15" s="228">
        <v>6539586.55</v>
      </c>
    </row>
    <row r="16" spans="1:3" ht="14.25">
      <c r="A16" s="69" t="s">
        <v>76</v>
      </c>
      <c r="B16" s="59" t="s">
        <v>77</v>
      </c>
      <c r="C16" s="228">
        <v>939773.66</v>
      </c>
    </row>
    <row r="17" spans="1:3" ht="14.25">
      <c r="A17" s="69" t="s">
        <v>78</v>
      </c>
      <c r="B17" s="59" t="s">
        <v>84</v>
      </c>
      <c r="C17" s="228">
        <v>21957.38</v>
      </c>
    </row>
    <row r="18" spans="1:3" ht="14.25">
      <c r="A18" s="69" t="s">
        <v>1544</v>
      </c>
      <c r="B18" s="59" t="s">
        <v>1545</v>
      </c>
      <c r="C18" s="228">
        <v>88321.56</v>
      </c>
    </row>
    <row r="19" spans="1:3" ht="14.25">
      <c r="A19" s="69" t="s">
        <v>85</v>
      </c>
      <c r="B19" s="59" t="s">
        <v>86</v>
      </c>
      <c r="C19" s="228">
        <v>187867.78</v>
      </c>
    </row>
    <row r="20" spans="1:3" ht="14.25">
      <c r="A20" s="69" t="s">
        <v>266</v>
      </c>
      <c r="B20" s="59" t="s">
        <v>267</v>
      </c>
      <c r="C20" s="228">
        <v>357217.28</v>
      </c>
    </row>
    <row r="21" spans="1:3" ht="14.25">
      <c r="A21" s="69" t="s">
        <v>1495</v>
      </c>
      <c r="B21" s="59" t="s">
        <v>1461</v>
      </c>
      <c r="C21" s="228">
        <v>7416857.08</v>
      </c>
    </row>
    <row r="22" spans="1:3" ht="14.25">
      <c r="A22" s="69" t="s">
        <v>1926</v>
      </c>
      <c r="B22" s="59" t="s">
        <v>1916</v>
      </c>
      <c r="C22" s="228">
        <v>13760</v>
      </c>
    </row>
    <row r="23" spans="1:3" ht="14.25">
      <c r="A23" s="69" t="s">
        <v>87</v>
      </c>
      <c r="B23" s="59" t="s">
        <v>88</v>
      </c>
      <c r="C23" s="228">
        <v>0</v>
      </c>
    </row>
    <row r="24" spans="1:3" ht="14.25">
      <c r="A24" s="69" t="s">
        <v>1494</v>
      </c>
      <c r="B24" s="59" t="s">
        <v>1464</v>
      </c>
      <c r="C24" s="228">
        <v>10000</v>
      </c>
    </row>
    <row r="25" spans="1:3" ht="14.25">
      <c r="A25" s="69" t="s">
        <v>89</v>
      </c>
      <c r="B25" s="59" t="s">
        <v>90</v>
      </c>
      <c r="C25" s="228">
        <v>790398.75</v>
      </c>
    </row>
    <row r="26" spans="1:3" ht="14.25">
      <c r="A26" s="69" t="s">
        <v>80</v>
      </c>
      <c r="B26" s="59" t="s">
        <v>79</v>
      </c>
      <c r="C26" s="228">
        <v>450178.66</v>
      </c>
    </row>
    <row r="27" spans="1:3" ht="14.25">
      <c r="A27" s="69" t="s">
        <v>1285</v>
      </c>
      <c r="B27" s="59" t="s">
        <v>1230</v>
      </c>
      <c r="C27" s="228">
        <v>487000</v>
      </c>
    </row>
    <row r="28" spans="1:3" ht="14.25">
      <c r="A28" s="69" t="s">
        <v>91</v>
      </c>
      <c r="B28" s="59" t="s">
        <v>92</v>
      </c>
      <c r="C28" s="228">
        <v>406716</v>
      </c>
    </row>
    <row r="29" spans="1:3" ht="14.25">
      <c r="A29" s="69" t="s">
        <v>353</v>
      </c>
      <c r="B29" s="59" t="s">
        <v>354</v>
      </c>
      <c r="C29" s="228">
        <v>0</v>
      </c>
    </row>
    <row r="30" spans="1:3" ht="14.25">
      <c r="A30" s="69" t="s">
        <v>317</v>
      </c>
      <c r="B30" s="59" t="s">
        <v>284</v>
      </c>
      <c r="C30" s="228">
        <v>0</v>
      </c>
    </row>
    <row r="31" spans="1:3" ht="14.25">
      <c r="A31" s="69" t="s">
        <v>361</v>
      </c>
      <c r="B31" s="59" t="s">
        <v>334</v>
      </c>
      <c r="C31" s="228">
        <v>4894000</v>
      </c>
    </row>
    <row r="32" spans="1:3" ht="14.25">
      <c r="A32" s="69" t="s">
        <v>1883</v>
      </c>
      <c r="B32" s="59" t="s">
        <v>1011</v>
      </c>
      <c r="C32" s="228">
        <v>13200</v>
      </c>
    </row>
    <row r="33" spans="1:3" ht="14.25">
      <c r="A33" s="69" t="s">
        <v>318</v>
      </c>
      <c r="B33" s="59" t="s">
        <v>319</v>
      </c>
      <c r="C33" s="228">
        <v>803532</v>
      </c>
    </row>
    <row r="34" spans="1:3" ht="14.25">
      <c r="A34" s="69" t="s">
        <v>1496</v>
      </c>
      <c r="B34" s="59" t="s">
        <v>1302</v>
      </c>
      <c r="C34" s="228">
        <v>49340</v>
      </c>
    </row>
    <row r="35" spans="1:3" ht="14.25">
      <c r="A35" s="69" t="s">
        <v>320</v>
      </c>
      <c r="B35" s="59" t="s">
        <v>269</v>
      </c>
      <c r="C35" s="228">
        <v>43280</v>
      </c>
    </row>
    <row r="36" spans="1:3" ht="14.25">
      <c r="A36" s="69" t="s">
        <v>94</v>
      </c>
      <c r="B36" s="59" t="s">
        <v>730</v>
      </c>
      <c r="C36" s="228">
        <v>7515</v>
      </c>
    </row>
    <row r="37" spans="1:3" ht="14.25">
      <c r="A37" s="69" t="s">
        <v>278</v>
      </c>
      <c r="B37" s="59" t="s">
        <v>271</v>
      </c>
      <c r="C37" s="228">
        <v>1489500</v>
      </c>
    </row>
    <row r="38" spans="1:3" ht="14.25">
      <c r="A38" s="69" t="s">
        <v>1927</v>
      </c>
      <c r="B38" s="59" t="s">
        <v>1928</v>
      </c>
      <c r="C38" s="228">
        <v>5000</v>
      </c>
    </row>
    <row r="39" spans="1:3" ht="14.25">
      <c r="A39" s="69" t="s">
        <v>95</v>
      </c>
      <c r="B39" s="59" t="s">
        <v>96</v>
      </c>
      <c r="C39" s="228">
        <v>32274.41</v>
      </c>
    </row>
    <row r="40" spans="1:3" ht="14.25">
      <c r="A40" s="69" t="s">
        <v>97</v>
      </c>
      <c r="B40" s="59" t="s">
        <v>98</v>
      </c>
      <c r="C40" s="228">
        <v>0</v>
      </c>
    </row>
    <row r="41" spans="1:3" ht="14.25">
      <c r="A41" s="69" t="s">
        <v>1533</v>
      </c>
      <c r="B41" s="59" t="s">
        <v>1534</v>
      </c>
      <c r="C41" s="228">
        <v>309040</v>
      </c>
    </row>
    <row r="42" spans="1:3" ht="14.25">
      <c r="A42" s="69" t="s">
        <v>1286</v>
      </c>
      <c r="B42" s="59" t="s">
        <v>1264</v>
      </c>
      <c r="C42" s="228">
        <v>14963</v>
      </c>
    </row>
    <row r="43" spans="1:3" ht="14.25">
      <c r="A43" s="69" t="s">
        <v>1287</v>
      </c>
      <c r="B43" s="59" t="s">
        <v>1266</v>
      </c>
      <c r="C43" s="228">
        <v>0</v>
      </c>
    </row>
    <row r="44" spans="1:3" ht="14.25">
      <c r="A44" s="69" t="s">
        <v>1560</v>
      </c>
      <c r="B44" s="59" t="s">
        <v>1561</v>
      </c>
      <c r="C44" s="228">
        <v>131080</v>
      </c>
    </row>
    <row r="45" spans="1:3" ht="14.25">
      <c r="A45" s="69" t="s">
        <v>99</v>
      </c>
      <c r="B45" s="59" t="s">
        <v>919</v>
      </c>
      <c r="C45" s="228">
        <v>475031.4</v>
      </c>
    </row>
    <row r="46" spans="1:3" ht="14.25">
      <c r="A46" s="69" t="s">
        <v>1497</v>
      </c>
      <c r="B46" s="59" t="s">
        <v>1498</v>
      </c>
      <c r="C46" s="228">
        <v>3124</v>
      </c>
    </row>
    <row r="47" spans="1:3" ht="14.25">
      <c r="A47" s="69" t="s">
        <v>100</v>
      </c>
      <c r="B47" s="59" t="s">
        <v>1038</v>
      </c>
      <c r="C47" s="228">
        <v>99228.29</v>
      </c>
    </row>
    <row r="48" spans="1:3" ht="14.25">
      <c r="A48" s="69" t="s">
        <v>1571</v>
      </c>
      <c r="B48" s="59" t="s">
        <v>481</v>
      </c>
      <c r="C48" s="228">
        <v>300000</v>
      </c>
    </row>
    <row r="49" spans="1:3" ht="14.25">
      <c r="A49" s="69" t="s">
        <v>1562</v>
      </c>
      <c r="B49" s="59" t="s">
        <v>166</v>
      </c>
      <c r="C49" s="228">
        <v>0</v>
      </c>
    </row>
    <row r="50" spans="1:3" ht="14.25">
      <c r="A50" s="69" t="s">
        <v>1449</v>
      </c>
      <c r="B50" s="59" t="s">
        <v>1450</v>
      </c>
      <c r="C50" s="228">
        <v>100982.86</v>
      </c>
    </row>
    <row r="51" spans="1:3" ht="14.25">
      <c r="A51" s="69" t="s">
        <v>1499</v>
      </c>
      <c r="B51" s="59" t="s">
        <v>168</v>
      </c>
      <c r="C51" s="228">
        <v>13789.14</v>
      </c>
    </row>
    <row r="52" spans="1:3" ht="14.25">
      <c r="A52" s="69" t="s">
        <v>1500</v>
      </c>
      <c r="B52" s="59" t="s">
        <v>156</v>
      </c>
      <c r="C52" s="228">
        <v>17983.95</v>
      </c>
    </row>
    <row r="53" spans="1:3" ht="14.25">
      <c r="A53" s="69" t="s">
        <v>101</v>
      </c>
      <c r="B53" s="59" t="s">
        <v>102</v>
      </c>
      <c r="C53" s="228">
        <v>117931.78</v>
      </c>
    </row>
    <row r="54" spans="1:3" ht="14.25">
      <c r="A54" s="69" t="s">
        <v>1501</v>
      </c>
      <c r="B54" s="59" t="s">
        <v>1502</v>
      </c>
      <c r="C54" s="228">
        <v>0</v>
      </c>
    </row>
    <row r="55" spans="1:3" ht="14.25">
      <c r="A55" s="69" t="s">
        <v>103</v>
      </c>
      <c r="B55" s="59" t="s">
        <v>104</v>
      </c>
      <c r="C55" s="228">
        <v>99250</v>
      </c>
    </row>
    <row r="56" spans="1:3" ht="14.25">
      <c r="A56" s="69"/>
      <c r="B56" s="59"/>
      <c r="C56" s="228"/>
    </row>
    <row r="57" spans="1:3" ht="14.25">
      <c r="A57" s="69"/>
      <c r="B57" s="59"/>
      <c r="C57" s="228"/>
    </row>
    <row r="58" spans="1:3" ht="15">
      <c r="A58" s="58" t="s">
        <v>744</v>
      </c>
      <c r="B58" s="58"/>
      <c r="C58" s="58" t="s">
        <v>739</v>
      </c>
    </row>
    <row r="59" spans="1:3" ht="15">
      <c r="A59" s="58" t="s">
        <v>758</v>
      </c>
      <c r="B59" s="58"/>
      <c r="C59" s="58"/>
    </row>
    <row r="60" spans="1:3" ht="15">
      <c r="A60" s="58" t="str">
        <f>A3</f>
        <v>4 TRIMESTRE DEL 2015</v>
      </c>
      <c r="B60" s="58"/>
      <c r="C60" s="58"/>
    </row>
    <row r="61" ht="13.5" thickBot="1"/>
    <row r="62" spans="1:3" ht="16.5" thickBot="1">
      <c r="A62" s="78" t="s">
        <v>671</v>
      </c>
      <c r="B62" s="79" t="s">
        <v>672</v>
      </c>
      <c r="C62" s="80" t="s">
        <v>709</v>
      </c>
    </row>
    <row r="63" spans="1:3" ht="14.25">
      <c r="A63" s="69" t="s">
        <v>355</v>
      </c>
      <c r="B63" s="59" t="s">
        <v>356</v>
      </c>
      <c r="C63" s="228">
        <v>259623.36</v>
      </c>
    </row>
    <row r="64" spans="1:3" ht="14.25">
      <c r="A64" s="69" t="s">
        <v>105</v>
      </c>
      <c r="B64" s="59" t="s">
        <v>106</v>
      </c>
      <c r="C64" s="228">
        <v>36730.4</v>
      </c>
    </row>
    <row r="65" spans="1:3" ht="14.25">
      <c r="A65" s="69" t="s">
        <v>1378</v>
      </c>
      <c r="B65" s="59" t="s">
        <v>1379</v>
      </c>
      <c r="C65" s="228">
        <v>0</v>
      </c>
    </row>
    <row r="66" spans="1:3" ht="14.25">
      <c r="A66" s="69" t="s">
        <v>1451</v>
      </c>
      <c r="B66" s="59" t="s">
        <v>360</v>
      </c>
      <c r="C66" s="228">
        <v>0</v>
      </c>
    </row>
    <row r="67" spans="1:3" ht="14.25">
      <c r="A67" s="69" t="s">
        <v>1929</v>
      </c>
      <c r="B67" s="59" t="s">
        <v>417</v>
      </c>
      <c r="C67" s="228">
        <v>666991.69</v>
      </c>
    </row>
    <row r="68" spans="1:3" ht="14.25">
      <c r="A68" s="72" t="s">
        <v>107</v>
      </c>
      <c r="B68" s="59" t="s">
        <v>108</v>
      </c>
      <c r="C68" s="228">
        <v>3167016.52</v>
      </c>
    </row>
    <row r="69" spans="1:3" ht="14.25">
      <c r="A69" s="69" t="s">
        <v>109</v>
      </c>
      <c r="B69" s="59" t="s">
        <v>110</v>
      </c>
      <c r="C69" s="228">
        <v>16517.81</v>
      </c>
    </row>
    <row r="70" spans="1:3" ht="14.25">
      <c r="A70" s="69" t="s">
        <v>1504</v>
      </c>
      <c r="B70" s="59" t="s">
        <v>1505</v>
      </c>
      <c r="C70" s="228">
        <v>0</v>
      </c>
    </row>
    <row r="71" spans="1:3" ht="14.25">
      <c r="A71" s="69" t="s">
        <v>1506</v>
      </c>
      <c r="B71" s="59" t="s">
        <v>311</v>
      </c>
      <c r="C71" s="228">
        <v>12935.4</v>
      </c>
    </row>
    <row r="72" spans="1:3" ht="14.25">
      <c r="A72" s="69" t="s">
        <v>1811</v>
      </c>
      <c r="B72" s="59" t="s">
        <v>1599</v>
      </c>
      <c r="C72" s="228">
        <v>0</v>
      </c>
    </row>
    <row r="73" spans="1:3" ht="14.25">
      <c r="A73" s="69" t="s">
        <v>1432</v>
      </c>
      <c r="B73" s="59" t="s">
        <v>1433</v>
      </c>
      <c r="C73" s="228">
        <v>0</v>
      </c>
    </row>
    <row r="74" spans="1:3" ht="14.25">
      <c r="A74" s="69" t="s">
        <v>111</v>
      </c>
      <c r="B74" s="59" t="s">
        <v>712</v>
      </c>
      <c r="C74" s="228">
        <v>7200.81</v>
      </c>
    </row>
    <row r="75" spans="1:3" ht="14.25">
      <c r="A75" s="69" t="s">
        <v>112</v>
      </c>
      <c r="B75" s="59" t="s">
        <v>74</v>
      </c>
      <c r="C75" s="228">
        <v>115049.43</v>
      </c>
    </row>
    <row r="76" spans="1:3" ht="14.25">
      <c r="A76" s="69" t="s">
        <v>113</v>
      </c>
      <c r="B76" s="59" t="s">
        <v>114</v>
      </c>
      <c r="C76" s="228">
        <v>252295.22</v>
      </c>
    </row>
    <row r="77" spans="1:3" ht="14.25">
      <c r="A77" s="69" t="s">
        <v>115</v>
      </c>
      <c r="B77" s="59" t="s">
        <v>722</v>
      </c>
      <c r="C77" s="228">
        <v>18530.11</v>
      </c>
    </row>
    <row r="78" spans="1:3" ht="14.25">
      <c r="A78" s="69" t="s">
        <v>1753</v>
      </c>
      <c r="B78" s="59" t="s">
        <v>1725</v>
      </c>
      <c r="C78" s="228">
        <v>323593.01</v>
      </c>
    </row>
    <row r="79" spans="1:3" ht="14.25">
      <c r="A79" s="69" t="s">
        <v>116</v>
      </c>
      <c r="B79" s="59" t="s">
        <v>77</v>
      </c>
      <c r="C79" s="228">
        <v>54532.13</v>
      </c>
    </row>
    <row r="80" spans="1:3" ht="14.25">
      <c r="A80" s="69" t="s">
        <v>117</v>
      </c>
      <c r="B80" s="59" t="s">
        <v>84</v>
      </c>
      <c r="C80" s="228">
        <v>0</v>
      </c>
    </row>
    <row r="81" spans="1:3" ht="14.25">
      <c r="A81" s="69" t="s">
        <v>1549</v>
      </c>
      <c r="B81" s="59" t="s">
        <v>1545</v>
      </c>
      <c r="C81" s="228">
        <v>17830.48</v>
      </c>
    </row>
    <row r="82" spans="1:3" ht="14.25">
      <c r="A82" s="69" t="s">
        <v>118</v>
      </c>
      <c r="B82" s="59" t="s">
        <v>86</v>
      </c>
      <c r="C82" s="228">
        <v>3105.86</v>
      </c>
    </row>
    <row r="83" spans="1:3" ht="14.25">
      <c r="A83" s="69" t="s">
        <v>119</v>
      </c>
      <c r="B83" s="59" t="s">
        <v>92</v>
      </c>
      <c r="C83" s="228">
        <v>0</v>
      </c>
    </row>
    <row r="84" spans="1:3" ht="14.25">
      <c r="A84" s="69" t="s">
        <v>1572</v>
      </c>
      <c r="B84" s="59" t="s">
        <v>280</v>
      </c>
      <c r="C84" s="228">
        <v>0</v>
      </c>
    </row>
    <row r="85" spans="1:3" ht="14.25">
      <c r="A85" s="69" t="s">
        <v>120</v>
      </c>
      <c r="B85" s="59" t="s">
        <v>93</v>
      </c>
      <c r="C85" s="228">
        <v>0</v>
      </c>
    </row>
    <row r="86" spans="1:3" ht="14.25">
      <c r="A86" s="69" t="s">
        <v>268</v>
      </c>
      <c r="B86" s="59" t="s">
        <v>269</v>
      </c>
      <c r="C86" s="228">
        <v>0</v>
      </c>
    </row>
    <row r="87" spans="1:3" ht="14.25">
      <c r="A87" s="69" t="s">
        <v>121</v>
      </c>
      <c r="B87" s="59" t="s">
        <v>730</v>
      </c>
      <c r="C87" s="228">
        <v>500</v>
      </c>
    </row>
    <row r="88" spans="1:3" ht="14.25">
      <c r="A88" s="69" t="s">
        <v>270</v>
      </c>
      <c r="B88" s="59" t="s">
        <v>271</v>
      </c>
      <c r="C88" s="228">
        <v>420100</v>
      </c>
    </row>
    <row r="89" spans="1:3" ht="14.25">
      <c r="A89" s="69" t="s">
        <v>122</v>
      </c>
      <c r="B89" s="59" t="s">
        <v>1038</v>
      </c>
      <c r="C89" s="228">
        <v>0</v>
      </c>
    </row>
    <row r="90" spans="1:3" ht="14.25">
      <c r="A90" s="69" t="s">
        <v>123</v>
      </c>
      <c r="B90" s="59" t="s">
        <v>102</v>
      </c>
      <c r="C90" s="228">
        <v>50000</v>
      </c>
    </row>
    <row r="91" spans="1:3" ht="14.25">
      <c r="A91" s="69" t="s">
        <v>362</v>
      </c>
      <c r="B91" s="59" t="s">
        <v>104</v>
      </c>
      <c r="C91" s="228">
        <v>0</v>
      </c>
    </row>
    <row r="92" spans="1:3" ht="14.25">
      <c r="A92" s="69" t="s">
        <v>1573</v>
      </c>
      <c r="B92" s="59" t="s">
        <v>1379</v>
      </c>
      <c r="C92" s="228">
        <v>0</v>
      </c>
    </row>
    <row r="93" spans="1:3" ht="14.25">
      <c r="A93" s="69" t="s">
        <v>124</v>
      </c>
      <c r="B93" s="59" t="s">
        <v>108</v>
      </c>
      <c r="C93" s="228">
        <v>0</v>
      </c>
    </row>
    <row r="94" spans="1:3" ht="14.25">
      <c r="A94" s="69" t="s">
        <v>125</v>
      </c>
      <c r="B94" s="59" t="s">
        <v>110</v>
      </c>
      <c r="C94" s="228">
        <v>0</v>
      </c>
    </row>
    <row r="95" spans="1:3" ht="14.25">
      <c r="A95" s="69" t="s">
        <v>1812</v>
      </c>
      <c r="B95" s="59" t="s">
        <v>421</v>
      </c>
      <c r="C95" s="228">
        <v>10000000</v>
      </c>
    </row>
    <row r="96" spans="1:3" ht="14.25">
      <c r="A96" s="69" t="s">
        <v>667</v>
      </c>
      <c r="B96" s="59" t="s">
        <v>668</v>
      </c>
      <c r="C96" s="228">
        <v>0</v>
      </c>
    </row>
    <row r="97" spans="1:3" ht="14.25">
      <c r="A97" s="69" t="s">
        <v>128</v>
      </c>
      <c r="B97" s="59" t="s">
        <v>126</v>
      </c>
      <c r="C97" s="228">
        <v>0</v>
      </c>
    </row>
    <row r="98" spans="1:3" ht="14.25">
      <c r="A98" s="69" t="s">
        <v>129</v>
      </c>
      <c r="B98" s="59" t="s">
        <v>127</v>
      </c>
      <c r="C98" s="228">
        <v>0</v>
      </c>
    </row>
    <row r="99" spans="1:3" ht="14.25">
      <c r="A99" s="69" t="s">
        <v>130</v>
      </c>
      <c r="B99" s="59" t="s">
        <v>131</v>
      </c>
      <c r="C99" s="228">
        <v>280389.76</v>
      </c>
    </row>
    <row r="100" spans="1:3" ht="14.25">
      <c r="A100" s="69" t="s">
        <v>363</v>
      </c>
      <c r="B100" s="59" t="s">
        <v>969</v>
      </c>
      <c r="C100" s="228">
        <v>1766456.14</v>
      </c>
    </row>
    <row r="101" spans="1:3" ht="14.25">
      <c r="A101" s="69" t="s">
        <v>132</v>
      </c>
      <c r="B101" s="59" t="s">
        <v>133</v>
      </c>
      <c r="C101" s="228">
        <v>0</v>
      </c>
    </row>
    <row r="102" spans="1:3" ht="14.25">
      <c r="A102" s="69" t="s">
        <v>134</v>
      </c>
      <c r="B102" s="59" t="s">
        <v>135</v>
      </c>
      <c r="C102" s="228">
        <v>0</v>
      </c>
    </row>
    <row r="103" spans="1:3" ht="14.25">
      <c r="A103" s="69" t="s">
        <v>136</v>
      </c>
      <c r="B103" s="59" t="s">
        <v>137</v>
      </c>
      <c r="C103" s="228">
        <v>0</v>
      </c>
    </row>
    <row r="104" spans="1:3" ht="14.25">
      <c r="A104" s="69" t="s">
        <v>138</v>
      </c>
      <c r="B104" s="59" t="s">
        <v>764</v>
      </c>
      <c r="C104" s="228">
        <v>0</v>
      </c>
    </row>
    <row r="105" spans="1:3" ht="14.25">
      <c r="A105" s="69" t="s">
        <v>139</v>
      </c>
      <c r="B105" s="59" t="s">
        <v>81</v>
      </c>
      <c r="C105" s="228">
        <v>0</v>
      </c>
    </row>
    <row r="106" spans="1:3" ht="14.25">
      <c r="A106" s="69" t="s">
        <v>433</v>
      </c>
      <c r="B106" s="59" t="s">
        <v>434</v>
      </c>
      <c r="C106" s="228">
        <v>295589.45</v>
      </c>
    </row>
    <row r="107" spans="1:3" ht="14.25">
      <c r="A107" s="69" t="s">
        <v>1328</v>
      </c>
      <c r="B107" s="59" t="s">
        <v>1327</v>
      </c>
      <c r="C107" s="228">
        <v>0</v>
      </c>
    </row>
    <row r="108" spans="1:3" ht="14.25">
      <c r="A108" s="69" t="s">
        <v>470</v>
      </c>
      <c r="B108" s="59" t="s">
        <v>471</v>
      </c>
      <c r="C108" s="228">
        <v>903597.4</v>
      </c>
    </row>
    <row r="109" spans="1:3" ht="14.25">
      <c r="A109" s="69" t="s">
        <v>472</v>
      </c>
      <c r="B109" s="59" t="s">
        <v>473</v>
      </c>
      <c r="C109" s="228">
        <v>0</v>
      </c>
    </row>
    <row r="110" spans="1:3" ht="14.25">
      <c r="A110" s="69" t="s">
        <v>1507</v>
      </c>
      <c r="B110" s="59" t="s">
        <v>1380</v>
      </c>
      <c r="C110" s="228">
        <v>0</v>
      </c>
    </row>
    <row r="111" spans="1:3" ht="14.25">
      <c r="A111" s="69" t="s">
        <v>1288</v>
      </c>
      <c r="B111" s="59" t="s">
        <v>1281</v>
      </c>
      <c r="C111" s="228">
        <v>0</v>
      </c>
    </row>
    <row r="112" spans="1:3" ht="14.25">
      <c r="A112" s="69"/>
      <c r="B112" s="59"/>
      <c r="C112" s="228"/>
    </row>
    <row r="113" spans="1:3" ht="15">
      <c r="A113" s="58" t="s">
        <v>744</v>
      </c>
      <c r="B113" s="58"/>
      <c r="C113" s="58" t="s">
        <v>740</v>
      </c>
    </row>
    <row r="114" spans="1:3" ht="15">
      <c r="A114" s="58" t="s">
        <v>758</v>
      </c>
      <c r="B114" s="58"/>
      <c r="C114" s="58"/>
    </row>
    <row r="115" spans="1:3" ht="15">
      <c r="A115" s="58" t="str">
        <f>A3</f>
        <v>4 TRIMESTRE DEL 2015</v>
      </c>
      <c r="B115" s="58"/>
      <c r="C115" s="58"/>
    </row>
    <row r="116" ht="13.5" thickBot="1"/>
    <row r="117" spans="1:3" ht="16.5" thickBot="1">
      <c r="A117" s="78" t="s">
        <v>671</v>
      </c>
      <c r="B117" s="79" t="s">
        <v>672</v>
      </c>
      <c r="C117" s="80" t="s">
        <v>709</v>
      </c>
    </row>
    <row r="118" spans="1:3" ht="15">
      <c r="A118" s="70" t="s">
        <v>756</v>
      </c>
      <c r="B118" s="71" t="s">
        <v>721</v>
      </c>
      <c r="C118" s="227">
        <f>SUM(C119:C311)</f>
        <v>313176886.0899999</v>
      </c>
    </row>
    <row r="119" spans="1:3" ht="14.25">
      <c r="A119" s="69" t="s">
        <v>1575</v>
      </c>
      <c r="B119" s="59" t="s">
        <v>1574</v>
      </c>
      <c r="C119" s="228">
        <v>476284.23</v>
      </c>
    </row>
    <row r="120" spans="1:3" ht="14.25">
      <c r="A120" s="69" t="s">
        <v>1576</v>
      </c>
      <c r="B120" s="59" t="s">
        <v>337</v>
      </c>
      <c r="C120" s="228">
        <v>58852.01</v>
      </c>
    </row>
    <row r="121" spans="1:3" ht="14.25">
      <c r="A121" s="69" t="s">
        <v>1577</v>
      </c>
      <c r="B121" s="59" t="s">
        <v>1051</v>
      </c>
      <c r="C121" s="228">
        <v>36360.01</v>
      </c>
    </row>
    <row r="122" spans="1:3" ht="14.25">
      <c r="A122" s="69" t="s">
        <v>1754</v>
      </c>
      <c r="B122" s="59" t="s">
        <v>712</v>
      </c>
      <c r="C122" s="228">
        <v>63.5</v>
      </c>
    </row>
    <row r="123" spans="1:3" ht="14.25">
      <c r="A123" s="69" t="s">
        <v>1884</v>
      </c>
      <c r="B123" s="59" t="s">
        <v>991</v>
      </c>
      <c r="C123" s="228">
        <v>281523.34</v>
      </c>
    </row>
    <row r="124" spans="1:3" ht="14.25">
      <c r="A124" s="69" t="s">
        <v>1755</v>
      </c>
      <c r="B124" s="59" t="s">
        <v>140</v>
      </c>
      <c r="C124" s="228">
        <v>0</v>
      </c>
    </row>
    <row r="125" spans="1:3" ht="14.25">
      <c r="A125" s="69" t="s">
        <v>1756</v>
      </c>
      <c r="B125" s="59" t="s">
        <v>870</v>
      </c>
      <c r="C125" s="228">
        <v>12533.07</v>
      </c>
    </row>
    <row r="126" spans="1:3" ht="14.25">
      <c r="A126" s="69" t="s">
        <v>1757</v>
      </c>
      <c r="B126" s="59" t="s">
        <v>1729</v>
      </c>
      <c r="C126" s="228">
        <v>164296.8</v>
      </c>
    </row>
    <row r="127" spans="1:3" ht="14.25">
      <c r="A127" s="69" t="s">
        <v>1758</v>
      </c>
      <c r="B127" s="59" t="s">
        <v>77</v>
      </c>
      <c r="C127" s="228">
        <v>3134.75</v>
      </c>
    </row>
    <row r="128" spans="1:3" ht="14.25">
      <c r="A128" s="69" t="s">
        <v>1759</v>
      </c>
      <c r="B128" s="59" t="s">
        <v>84</v>
      </c>
      <c r="C128" s="228">
        <v>0</v>
      </c>
    </row>
    <row r="129" spans="1:3" ht="14.25">
      <c r="A129" s="69" t="s">
        <v>1760</v>
      </c>
      <c r="B129" s="59" t="s">
        <v>1545</v>
      </c>
      <c r="C129" s="228">
        <v>0</v>
      </c>
    </row>
    <row r="130" spans="1:3" ht="14.25">
      <c r="A130" s="69" t="s">
        <v>1761</v>
      </c>
      <c r="B130" s="59" t="s">
        <v>86</v>
      </c>
      <c r="C130" s="228">
        <v>22179.92</v>
      </c>
    </row>
    <row r="131" spans="1:3" ht="14.25">
      <c r="A131" s="69" t="s">
        <v>1762</v>
      </c>
      <c r="B131" s="59" t="s">
        <v>1763</v>
      </c>
      <c r="C131" s="228">
        <v>6000000</v>
      </c>
    </row>
    <row r="132" spans="1:3" ht="14.25">
      <c r="A132" s="69" t="s">
        <v>1764</v>
      </c>
      <c r="B132" s="59" t="s">
        <v>79</v>
      </c>
      <c r="C132" s="228">
        <v>500000</v>
      </c>
    </row>
    <row r="133" spans="1:3" ht="14.25">
      <c r="A133" s="69" t="s">
        <v>1765</v>
      </c>
      <c r="B133" s="59" t="s">
        <v>1011</v>
      </c>
      <c r="C133" s="228">
        <v>43846364.68</v>
      </c>
    </row>
    <row r="134" spans="1:3" ht="14.25">
      <c r="A134" s="69" t="s">
        <v>1766</v>
      </c>
      <c r="B134" s="59" t="s">
        <v>717</v>
      </c>
      <c r="C134" s="228">
        <v>433.94</v>
      </c>
    </row>
    <row r="135" spans="1:3" ht="14.25">
      <c r="A135" s="69" t="s">
        <v>1813</v>
      </c>
      <c r="B135" s="59" t="s">
        <v>1814</v>
      </c>
      <c r="C135" s="228">
        <v>10000000</v>
      </c>
    </row>
    <row r="136" spans="1:3" ht="14.25">
      <c r="A136" s="69" t="s">
        <v>1815</v>
      </c>
      <c r="B136" s="59" t="s">
        <v>1336</v>
      </c>
      <c r="C136" s="228">
        <v>40000000</v>
      </c>
    </row>
    <row r="137" spans="1:3" ht="14.25">
      <c r="A137" s="69" t="s">
        <v>142</v>
      </c>
      <c r="B137" s="59" t="s">
        <v>712</v>
      </c>
      <c r="C137" s="228">
        <v>0</v>
      </c>
    </row>
    <row r="138" spans="1:3" ht="14.25">
      <c r="A138" s="69" t="s">
        <v>321</v>
      </c>
      <c r="B138" s="59" t="s">
        <v>713</v>
      </c>
      <c r="C138" s="228">
        <v>99.99</v>
      </c>
    </row>
    <row r="139" spans="1:3" ht="14.25">
      <c r="A139" s="69" t="s">
        <v>143</v>
      </c>
      <c r="B139" s="59" t="s">
        <v>991</v>
      </c>
      <c r="C139" s="228">
        <v>135239.69</v>
      </c>
    </row>
    <row r="140" spans="1:3" ht="14.25">
      <c r="A140" s="69" t="s">
        <v>144</v>
      </c>
      <c r="B140" s="59" t="s">
        <v>140</v>
      </c>
      <c r="C140" s="228">
        <v>0</v>
      </c>
    </row>
    <row r="141" spans="1:3" ht="14.25">
      <c r="A141" s="69" t="s">
        <v>145</v>
      </c>
      <c r="B141" s="59" t="s">
        <v>722</v>
      </c>
      <c r="C141" s="228">
        <v>250071.75</v>
      </c>
    </row>
    <row r="142" spans="1:3" ht="14.25">
      <c r="A142" s="69" t="s">
        <v>1767</v>
      </c>
      <c r="B142" s="59" t="s">
        <v>1729</v>
      </c>
      <c r="C142" s="228">
        <v>1296225.26</v>
      </c>
    </row>
    <row r="143" spans="1:3" ht="14.25">
      <c r="A143" s="69" t="s">
        <v>146</v>
      </c>
      <c r="B143" s="59" t="s">
        <v>77</v>
      </c>
      <c r="C143" s="228">
        <v>484431.88</v>
      </c>
    </row>
    <row r="144" spans="1:3" ht="14.25">
      <c r="A144" s="69" t="s">
        <v>147</v>
      </c>
      <c r="B144" s="59" t="s">
        <v>84</v>
      </c>
      <c r="C144" s="228">
        <v>443.2</v>
      </c>
    </row>
    <row r="145" spans="1:3" ht="14.25">
      <c r="A145" s="69" t="s">
        <v>1550</v>
      </c>
      <c r="B145" s="59" t="s">
        <v>1545</v>
      </c>
      <c r="C145" s="228">
        <v>41297.41</v>
      </c>
    </row>
    <row r="146" spans="1:3" ht="14.25">
      <c r="A146" s="69" t="s">
        <v>148</v>
      </c>
      <c r="B146" s="59" t="s">
        <v>86</v>
      </c>
      <c r="C146" s="228">
        <v>93105.81</v>
      </c>
    </row>
    <row r="147" spans="1:3" ht="14.25">
      <c r="A147" s="69" t="s">
        <v>149</v>
      </c>
      <c r="B147" s="59" t="s">
        <v>150</v>
      </c>
      <c r="C147" s="228">
        <v>750000</v>
      </c>
    </row>
    <row r="148" spans="1:3" ht="14.25">
      <c r="A148" s="69" t="s">
        <v>1434</v>
      </c>
      <c r="B148" s="59" t="s">
        <v>319</v>
      </c>
      <c r="C148" s="228">
        <v>86924</v>
      </c>
    </row>
    <row r="149" spans="1:3" ht="14.25">
      <c r="A149" s="69" t="s">
        <v>151</v>
      </c>
      <c r="B149" s="59" t="s">
        <v>717</v>
      </c>
      <c r="C149" s="228">
        <v>24975.02</v>
      </c>
    </row>
    <row r="150" spans="1:3" ht="14.25">
      <c r="A150" s="69" t="s">
        <v>564</v>
      </c>
      <c r="B150" s="59" t="s">
        <v>565</v>
      </c>
      <c r="C150" s="228">
        <v>31871.42</v>
      </c>
    </row>
    <row r="151" spans="1:3" ht="14.25">
      <c r="A151" s="69" t="s">
        <v>1816</v>
      </c>
      <c r="B151" s="59" t="s">
        <v>1817</v>
      </c>
      <c r="C151" s="228">
        <v>8268900.83</v>
      </c>
    </row>
    <row r="152" spans="1:3" ht="14.25">
      <c r="A152" s="69" t="s">
        <v>1416</v>
      </c>
      <c r="B152" s="59" t="s">
        <v>1417</v>
      </c>
      <c r="C152" s="228">
        <v>57600</v>
      </c>
    </row>
    <row r="153" spans="1:3" ht="14.25">
      <c r="A153" s="69" t="s">
        <v>1289</v>
      </c>
      <c r="B153" s="59" t="s">
        <v>1264</v>
      </c>
      <c r="C153" s="228">
        <v>250000</v>
      </c>
    </row>
    <row r="154" spans="1:3" ht="14.25">
      <c r="A154" s="69" t="s">
        <v>152</v>
      </c>
      <c r="B154" s="59" t="s">
        <v>919</v>
      </c>
      <c r="C154" s="228">
        <v>0</v>
      </c>
    </row>
    <row r="155" spans="1:3" ht="14.25">
      <c r="A155" s="69" t="s">
        <v>1768</v>
      </c>
      <c r="B155" s="59" t="s">
        <v>1498</v>
      </c>
      <c r="C155" s="228">
        <v>0.05</v>
      </c>
    </row>
    <row r="156" spans="1:3" ht="14.25">
      <c r="A156" s="69" t="s">
        <v>1290</v>
      </c>
      <c r="B156" s="59" t="s">
        <v>1769</v>
      </c>
      <c r="C156" s="228">
        <v>0</v>
      </c>
    </row>
    <row r="157" spans="1:3" ht="14.25">
      <c r="A157" s="69" t="s">
        <v>364</v>
      </c>
      <c r="B157" s="59" t="s">
        <v>337</v>
      </c>
      <c r="C157" s="228">
        <v>0</v>
      </c>
    </row>
    <row r="158" spans="1:3" ht="14.25">
      <c r="A158" s="69" t="s">
        <v>1818</v>
      </c>
      <c r="B158" s="59" t="s">
        <v>166</v>
      </c>
      <c r="C158" s="228">
        <v>10617.5</v>
      </c>
    </row>
    <row r="159" spans="1:3" ht="14.25">
      <c r="A159" s="69" t="s">
        <v>153</v>
      </c>
      <c r="B159" s="59" t="s">
        <v>154</v>
      </c>
      <c r="C159" s="228">
        <v>0</v>
      </c>
    </row>
    <row r="160" spans="1:3" ht="14.25">
      <c r="A160" s="69" t="s">
        <v>365</v>
      </c>
      <c r="B160" s="59" t="s">
        <v>1051</v>
      </c>
      <c r="C160" s="228">
        <v>0.03</v>
      </c>
    </row>
    <row r="161" spans="1:3" ht="14.25">
      <c r="A161" s="69" t="s">
        <v>1381</v>
      </c>
      <c r="B161" s="59" t="s">
        <v>1377</v>
      </c>
      <c r="C161" s="228">
        <v>2558642.69</v>
      </c>
    </row>
    <row r="162" spans="1:3" ht="14.25">
      <c r="A162" s="69" t="s">
        <v>82</v>
      </c>
      <c r="B162" s="59" t="s">
        <v>83</v>
      </c>
      <c r="C162" s="228">
        <v>4340.12</v>
      </c>
    </row>
    <row r="163" spans="1:3" ht="14.25">
      <c r="A163" s="69" t="s">
        <v>366</v>
      </c>
      <c r="B163" s="59" t="s">
        <v>141</v>
      </c>
      <c r="C163" s="228">
        <v>239300</v>
      </c>
    </row>
    <row r="164" spans="1:3" ht="14.25">
      <c r="A164" s="69" t="s">
        <v>155</v>
      </c>
      <c r="B164" s="59" t="s">
        <v>156</v>
      </c>
      <c r="C164" s="228">
        <v>11100.58</v>
      </c>
    </row>
    <row r="165" spans="1:3" ht="14.25">
      <c r="A165" s="69" t="s">
        <v>358</v>
      </c>
      <c r="B165" s="59" t="s">
        <v>356</v>
      </c>
      <c r="C165" s="228">
        <v>0</v>
      </c>
    </row>
    <row r="166" spans="1:3" ht="15">
      <c r="A166" s="58" t="s">
        <v>744</v>
      </c>
      <c r="B166" s="58"/>
      <c r="C166" s="58" t="s">
        <v>741</v>
      </c>
    </row>
    <row r="167" spans="1:3" ht="15">
      <c r="A167" s="58" t="s">
        <v>758</v>
      </c>
      <c r="B167" s="58"/>
      <c r="C167" s="58"/>
    </row>
    <row r="168" spans="1:3" ht="15">
      <c r="A168" s="58" t="str">
        <f>A3</f>
        <v>4 TRIMESTRE DEL 2015</v>
      </c>
      <c r="B168" s="58"/>
      <c r="C168" s="58"/>
    </row>
    <row r="169" ht="13.5" thickBot="1"/>
    <row r="170" spans="1:3" ht="16.5" thickBot="1">
      <c r="A170" s="78" t="s">
        <v>671</v>
      </c>
      <c r="B170" s="79" t="s">
        <v>672</v>
      </c>
      <c r="C170" s="80" t="s">
        <v>709</v>
      </c>
    </row>
    <row r="171" spans="1:3" ht="14.25">
      <c r="A171" s="69" t="s">
        <v>1508</v>
      </c>
      <c r="B171" s="59" t="s">
        <v>106</v>
      </c>
      <c r="C171" s="228">
        <v>0</v>
      </c>
    </row>
    <row r="172" spans="1:3" ht="14.25">
      <c r="A172" s="69" t="s">
        <v>1382</v>
      </c>
      <c r="B172" s="59" t="s">
        <v>1379</v>
      </c>
      <c r="C172" s="228">
        <v>0</v>
      </c>
    </row>
    <row r="173" spans="1:3" ht="14.25">
      <c r="A173" s="69" t="s">
        <v>474</v>
      </c>
      <c r="B173" s="59" t="s">
        <v>475</v>
      </c>
      <c r="C173" s="228">
        <v>1066240.66</v>
      </c>
    </row>
    <row r="174" spans="1:3" ht="14.25">
      <c r="A174" s="69" t="s">
        <v>1770</v>
      </c>
      <c r="B174" s="59" t="s">
        <v>1503</v>
      </c>
      <c r="C174" s="228">
        <v>244108.4</v>
      </c>
    </row>
    <row r="175" spans="1:3" ht="14.25">
      <c r="A175" s="69" t="s">
        <v>1578</v>
      </c>
      <c r="B175" s="59" t="s">
        <v>311</v>
      </c>
      <c r="C175" s="228">
        <v>300000</v>
      </c>
    </row>
    <row r="176" spans="1:3" ht="14.25">
      <c r="A176" s="69" t="s">
        <v>1291</v>
      </c>
      <c r="B176" s="59" t="s">
        <v>1292</v>
      </c>
      <c r="C176" s="228">
        <v>1357719.25</v>
      </c>
    </row>
    <row r="177" spans="1:3" ht="14.25">
      <c r="A177" s="69" t="s">
        <v>157</v>
      </c>
      <c r="B177" s="59" t="s">
        <v>712</v>
      </c>
      <c r="C177" s="228">
        <v>190.08</v>
      </c>
    </row>
    <row r="178" spans="1:3" ht="14.25">
      <c r="A178" s="69" t="s">
        <v>158</v>
      </c>
      <c r="B178" s="59" t="s">
        <v>991</v>
      </c>
      <c r="C178" s="228">
        <v>35856.27</v>
      </c>
    </row>
    <row r="179" spans="1:3" ht="14.25">
      <c r="A179" s="69" t="s">
        <v>159</v>
      </c>
      <c r="B179" s="59" t="s">
        <v>140</v>
      </c>
      <c r="C179" s="228">
        <v>30664.97</v>
      </c>
    </row>
    <row r="180" spans="1:3" ht="14.25">
      <c r="A180" s="69" t="s">
        <v>160</v>
      </c>
      <c r="B180" s="59" t="s">
        <v>716</v>
      </c>
      <c r="C180" s="228">
        <v>0</v>
      </c>
    </row>
    <row r="181" spans="1:3" ht="14.25">
      <c r="A181" s="69" t="s">
        <v>1771</v>
      </c>
      <c r="B181" s="59" t="s">
        <v>1729</v>
      </c>
      <c r="C181" s="228">
        <v>107736.94</v>
      </c>
    </row>
    <row r="182" spans="1:3" ht="14.25">
      <c r="A182" s="69" t="s">
        <v>161</v>
      </c>
      <c r="B182" s="59" t="s">
        <v>77</v>
      </c>
      <c r="C182" s="228">
        <v>0</v>
      </c>
    </row>
    <row r="183" spans="1:3" ht="14.25">
      <c r="A183" s="69" t="s">
        <v>162</v>
      </c>
      <c r="B183" s="59" t="s">
        <v>84</v>
      </c>
      <c r="C183" s="228">
        <v>0</v>
      </c>
    </row>
    <row r="184" spans="1:3" ht="14.25">
      <c r="A184" s="69" t="s">
        <v>1551</v>
      </c>
      <c r="B184" s="59" t="s">
        <v>1545</v>
      </c>
      <c r="C184" s="228">
        <v>0</v>
      </c>
    </row>
    <row r="185" spans="1:3" ht="14.25">
      <c r="A185" s="69" t="s">
        <v>163</v>
      </c>
      <c r="B185" s="59" t="s">
        <v>86</v>
      </c>
      <c r="C185" s="228">
        <v>2000</v>
      </c>
    </row>
    <row r="186" spans="1:3" ht="14.25">
      <c r="A186" s="69" t="s">
        <v>164</v>
      </c>
      <c r="B186" s="59" t="s">
        <v>717</v>
      </c>
      <c r="C186" s="228">
        <v>435.72</v>
      </c>
    </row>
    <row r="187" spans="1:3" ht="14.25">
      <c r="A187" s="69" t="s">
        <v>1930</v>
      </c>
      <c r="B187" s="59" t="s">
        <v>1931</v>
      </c>
      <c r="C187" s="228">
        <v>1500000</v>
      </c>
    </row>
    <row r="188" spans="1:3" ht="14.25">
      <c r="A188" s="69" t="s">
        <v>1819</v>
      </c>
      <c r="B188" s="59" t="s">
        <v>1820</v>
      </c>
      <c r="C188" s="228">
        <v>63029828</v>
      </c>
    </row>
    <row r="189" spans="1:3" ht="14.25">
      <c r="A189" s="69" t="s">
        <v>169</v>
      </c>
      <c r="B189" s="59" t="s">
        <v>712</v>
      </c>
      <c r="C189" s="228">
        <v>0</v>
      </c>
    </row>
    <row r="190" spans="1:3" ht="14.25">
      <c r="A190" s="69" t="s">
        <v>1594</v>
      </c>
      <c r="B190" s="59" t="s">
        <v>633</v>
      </c>
      <c r="C190" s="228">
        <v>0</v>
      </c>
    </row>
    <row r="191" spans="1:3" ht="14.25">
      <c r="A191" s="69" t="s">
        <v>367</v>
      </c>
      <c r="B191" s="59" t="s">
        <v>713</v>
      </c>
      <c r="C191" s="228">
        <v>0</v>
      </c>
    </row>
    <row r="192" spans="1:3" ht="14.25">
      <c r="A192" s="69" t="s">
        <v>170</v>
      </c>
      <c r="B192" s="59" t="s">
        <v>991</v>
      </c>
      <c r="C192" s="228">
        <v>2502.51</v>
      </c>
    </row>
    <row r="193" spans="1:3" ht="14.25">
      <c r="A193" s="69" t="s">
        <v>171</v>
      </c>
      <c r="B193" s="59" t="s">
        <v>140</v>
      </c>
      <c r="C193" s="228">
        <v>0</v>
      </c>
    </row>
    <row r="194" spans="1:3" ht="14.25">
      <c r="A194" s="69" t="s">
        <v>669</v>
      </c>
      <c r="B194" s="59" t="s">
        <v>670</v>
      </c>
      <c r="C194" s="228">
        <v>0</v>
      </c>
    </row>
    <row r="195" spans="1:3" ht="14.25">
      <c r="A195" s="69" t="s">
        <v>172</v>
      </c>
      <c r="B195" s="59" t="s">
        <v>716</v>
      </c>
      <c r="C195" s="228">
        <v>0</v>
      </c>
    </row>
    <row r="196" spans="1:3" ht="14.25">
      <c r="A196" s="69" t="s">
        <v>1772</v>
      </c>
      <c r="B196" s="59" t="s">
        <v>1725</v>
      </c>
      <c r="C196" s="228">
        <v>521940.25</v>
      </c>
    </row>
    <row r="197" spans="1:3" ht="14.25">
      <c r="A197" s="69" t="s">
        <v>173</v>
      </c>
      <c r="B197" s="59" t="s">
        <v>77</v>
      </c>
      <c r="C197" s="228">
        <v>99870.16</v>
      </c>
    </row>
    <row r="198" spans="1:3" ht="14.25">
      <c r="A198" s="69" t="s">
        <v>174</v>
      </c>
      <c r="B198" s="59" t="s">
        <v>84</v>
      </c>
      <c r="C198" s="228">
        <v>0</v>
      </c>
    </row>
    <row r="199" spans="1:3" ht="14.25">
      <c r="A199" s="69" t="s">
        <v>1552</v>
      </c>
      <c r="B199" s="59" t="s">
        <v>1545</v>
      </c>
      <c r="C199" s="228">
        <v>1362.73</v>
      </c>
    </row>
    <row r="200" spans="1:3" ht="14.25">
      <c r="A200" s="69" t="s">
        <v>175</v>
      </c>
      <c r="B200" s="59" t="s">
        <v>86</v>
      </c>
      <c r="C200" s="228">
        <v>12879.54</v>
      </c>
    </row>
    <row r="201" spans="1:3" ht="14.25">
      <c r="A201" s="69" t="s">
        <v>176</v>
      </c>
      <c r="B201" s="59" t="s">
        <v>177</v>
      </c>
      <c r="C201" s="228">
        <v>200000</v>
      </c>
    </row>
    <row r="202" spans="1:3" ht="14.25">
      <c r="A202" s="69" t="s">
        <v>1293</v>
      </c>
      <c r="B202" s="59" t="s">
        <v>1294</v>
      </c>
      <c r="C202" s="228">
        <v>0</v>
      </c>
    </row>
    <row r="203" spans="1:3" ht="14.25">
      <c r="A203" s="69" t="s">
        <v>178</v>
      </c>
      <c r="B203" s="59" t="s">
        <v>179</v>
      </c>
      <c r="C203" s="228">
        <v>0</v>
      </c>
    </row>
    <row r="204" spans="1:3" ht="14.25">
      <c r="A204" s="69" t="s">
        <v>1885</v>
      </c>
      <c r="B204" s="59" t="s">
        <v>1886</v>
      </c>
      <c r="C204" s="228">
        <v>20575</v>
      </c>
    </row>
    <row r="205" spans="1:3" ht="14.25">
      <c r="A205" s="69" t="s">
        <v>1579</v>
      </c>
      <c r="B205" s="59" t="s">
        <v>1580</v>
      </c>
      <c r="C205" s="228">
        <v>0</v>
      </c>
    </row>
    <row r="206" spans="1:3" ht="14.25">
      <c r="A206" s="69" t="s">
        <v>1773</v>
      </c>
      <c r="B206" s="59" t="s">
        <v>187</v>
      </c>
      <c r="C206" s="228">
        <v>10000</v>
      </c>
    </row>
    <row r="207" spans="1:3" ht="14.25">
      <c r="A207" s="69" t="s">
        <v>1383</v>
      </c>
      <c r="B207" s="59" t="s">
        <v>1230</v>
      </c>
      <c r="C207" s="228">
        <v>30000</v>
      </c>
    </row>
    <row r="208" spans="1:3" ht="14.25">
      <c r="A208" s="69" t="s">
        <v>1418</v>
      </c>
      <c r="B208" s="59" t="s">
        <v>1419</v>
      </c>
      <c r="C208" s="228">
        <v>2534344</v>
      </c>
    </row>
    <row r="209" spans="1:3" ht="14.25">
      <c r="A209" s="69" t="s">
        <v>1295</v>
      </c>
      <c r="B209" s="59" t="s">
        <v>666</v>
      </c>
      <c r="C209" s="228">
        <v>485500</v>
      </c>
    </row>
    <row r="210" spans="1:3" ht="14.25">
      <c r="A210" s="69" t="s">
        <v>368</v>
      </c>
      <c r="B210" s="59" t="s">
        <v>369</v>
      </c>
      <c r="C210" s="228">
        <v>200000</v>
      </c>
    </row>
    <row r="211" spans="1:3" ht="14.25">
      <c r="A211" s="69" t="s">
        <v>1581</v>
      </c>
      <c r="B211" s="59" t="s">
        <v>1302</v>
      </c>
      <c r="C211" s="228">
        <v>0</v>
      </c>
    </row>
    <row r="212" spans="1:3" ht="14.25">
      <c r="A212" s="69" t="s">
        <v>180</v>
      </c>
      <c r="B212" s="59" t="s">
        <v>717</v>
      </c>
      <c r="C212" s="228">
        <v>5287</v>
      </c>
    </row>
    <row r="213" spans="1:3" ht="14.25">
      <c r="A213" s="69" t="s">
        <v>1296</v>
      </c>
      <c r="B213" s="59" t="s">
        <v>271</v>
      </c>
      <c r="C213" s="228">
        <v>0</v>
      </c>
    </row>
    <row r="214" spans="1:3" ht="14.25">
      <c r="A214" s="69" t="s">
        <v>181</v>
      </c>
      <c r="B214" s="59" t="s">
        <v>182</v>
      </c>
      <c r="C214" s="228">
        <v>10581567.15</v>
      </c>
    </row>
    <row r="215" spans="1:3" ht="14.25">
      <c r="A215" s="69" t="s">
        <v>183</v>
      </c>
      <c r="B215" s="59" t="s">
        <v>165</v>
      </c>
      <c r="C215" s="228">
        <v>11623</v>
      </c>
    </row>
    <row r="216" spans="1:3" ht="14.25">
      <c r="A216" s="69" t="s">
        <v>34</v>
      </c>
      <c r="B216" s="59" t="s">
        <v>35</v>
      </c>
      <c r="C216" s="228">
        <v>100000</v>
      </c>
    </row>
    <row r="217" spans="1:3" ht="14.25">
      <c r="A217" s="69" t="s">
        <v>1297</v>
      </c>
      <c r="B217" s="59" t="s">
        <v>1264</v>
      </c>
      <c r="C217" s="228">
        <v>0</v>
      </c>
    </row>
    <row r="218" spans="1:3" ht="14.25">
      <c r="A218" s="69" t="s">
        <v>184</v>
      </c>
      <c r="B218" s="59" t="s">
        <v>185</v>
      </c>
      <c r="C218" s="228">
        <v>173463.44</v>
      </c>
    </row>
    <row r="219" spans="1:3" ht="14.25">
      <c r="A219" s="69" t="s">
        <v>1887</v>
      </c>
      <c r="B219" s="59" t="s">
        <v>1561</v>
      </c>
      <c r="C219" s="228">
        <v>56147</v>
      </c>
    </row>
    <row r="220" spans="1:3" ht="14.25">
      <c r="A220" s="69" t="s">
        <v>198</v>
      </c>
      <c r="B220" s="59" t="s">
        <v>919</v>
      </c>
      <c r="C220" s="228">
        <v>0</v>
      </c>
    </row>
    <row r="221" spans="1:3" ht="14.25">
      <c r="A221" s="69" t="s">
        <v>36</v>
      </c>
      <c r="B221" s="59" t="s">
        <v>921</v>
      </c>
      <c r="C221" s="228">
        <v>114410.38</v>
      </c>
    </row>
    <row r="222" spans="1:3" ht="15">
      <c r="A222" s="58" t="s">
        <v>744</v>
      </c>
      <c r="B222" s="58"/>
      <c r="C222" s="58" t="s">
        <v>324</v>
      </c>
    </row>
    <row r="223" spans="1:3" ht="15">
      <c r="A223" s="58" t="s">
        <v>758</v>
      </c>
      <c r="B223" s="58"/>
      <c r="C223" s="58"/>
    </row>
    <row r="224" spans="1:3" ht="15">
      <c r="A224" s="58" t="str">
        <f>A3</f>
        <v>4 TRIMESTRE DEL 2015</v>
      </c>
      <c r="B224" s="58"/>
      <c r="C224" s="58"/>
    </row>
    <row r="225" ht="13.5" thickBot="1"/>
    <row r="226" spans="1:3" ht="16.5" thickBot="1">
      <c r="A226" s="78" t="s">
        <v>671</v>
      </c>
      <c r="B226" s="79" t="s">
        <v>672</v>
      </c>
      <c r="C226" s="80" t="s">
        <v>709</v>
      </c>
    </row>
    <row r="227" spans="1:3" ht="14.25">
      <c r="A227" s="69" t="s">
        <v>37</v>
      </c>
      <c r="B227" s="59" t="s">
        <v>337</v>
      </c>
      <c r="C227" s="228">
        <v>413083.22</v>
      </c>
    </row>
    <row r="228" spans="1:3" ht="14.25">
      <c r="A228" s="69" t="s">
        <v>1299</v>
      </c>
      <c r="B228" s="59" t="s">
        <v>166</v>
      </c>
      <c r="C228" s="228">
        <v>2585320.5</v>
      </c>
    </row>
    <row r="229" spans="1:3" ht="14.25">
      <c r="A229" s="69" t="s">
        <v>1298</v>
      </c>
      <c r="B229" s="59" t="s">
        <v>167</v>
      </c>
      <c r="C229" s="228">
        <v>116000</v>
      </c>
    </row>
    <row r="230" spans="1:3" ht="14.25">
      <c r="A230" s="69" t="s">
        <v>370</v>
      </c>
      <c r="B230" s="59" t="s">
        <v>371</v>
      </c>
      <c r="C230" s="228">
        <v>35975.71</v>
      </c>
    </row>
    <row r="231" spans="1:3" ht="14.25">
      <c r="A231" s="69" t="s">
        <v>199</v>
      </c>
      <c r="B231" s="59" t="s">
        <v>200</v>
      </c>
      <c r="C231" s="228">
        <v>12675.59</v>
      </c>
    </row>
    <row r="232" spans="1:3" ht="14.25">
      <c r="A232" s="69" t="s">
        <v>201</v>
      </c>
      <c r="B232" s="59" t="s">
        <v>168</v>
      </c>
      <c r="C232" s="228">
        <v>513378</v>
      </c>
    </row>
    <row r="233" spans="1:3" ht="14.25">
      <c r="A233" s="69" t="s">
        <v>202</v>
      </c>
      <c r="B233" s="59" t="s">
        <v>156</v>
      </c>
      <c r="C233" s="228">
        <v>11548.68</v>
      </c>
    </row>
    <row r="234" spans="1:3" ht="14.25">
      <c r="A234" s="69" t="s">
        <v>1300</v>
      </c>
      <c r="B234" s="59" t="s">
        <v>1301</v>
      </c>
      <c r="C234" s="228">
        <v>100000</v>
      </c>
    </row>
    <row r="235" spans="1:3" ht="14.25">
      <c r="A235" s="69" t="s">
        <v>38</v>
      </c>
      <c r="B235" s="59" t="s">
        <v>104</v>
      </c>
      <c r="C235" s="228">
        <v>100000</v>
      </c>
    </row>
    <row r="236" spans="1:3" ht="14.25">
      <c r="A236" s="69" t="s">
        <v>359</v>
      </c>
      <c r="B236" s="59" t="s">
        <v>357</v>
      </c>
      <c r="C236" s="228">
        <v>81520</v>
      </c>
    </row>
    <row r="237" spans="1:3" ht="14.25">
      <c r="A237" s="69" t="s">
        <v>44</v>
      </c>
      <c r="B237" s="59" t="s">
        <v>45</v>
      </c>
      <c r="C237" s="228">
        <v>427780</v>
      </c>
    </row>
    <row r="238" spans="1:3" ht="14.25">
      <c r="A238" s="69" t="s">
        <v>476</v>
      </c>
      <c r="B238" s="59" t="s">
        <v>108</v>
      </c>
      <c r="C238" s="228">
        <v>200000</v>
      </c>
    </row>
    <row r="239" spans="1:3" ht="14.25">
      <c r="A239" s="69" t="s">
        <v>477</v>
      </c>
      <c r="B239" s="59" t="s">
        <v>110</v>
      </c>
      <c r="C239" s="228">
        <v>400000</v>
      </c>
    </row>
    <row r="240" spans="1:3" ht="14.25">
      <c r="A240" s="69" t="s">
        <v>1774</v>
      </c>
      <c r="B240" s="59" t="s">
        <v>1775</v>
      </c>
      <c r="C240" s="228">
        <v>7052218</v>
      </c>
    </row>
    <row r="241" spans="1:3" ht="14.25">
      <c r="A241" s="69" t="s">
        <v>322</v>
      </c>
      <c r="B241" s="59" t="s">
        <v>311</v>
      </c>
      <c r="C241" s="228">
        <v>4424042.84</v>
      </c>
    </row>
    <row r="242" spans="1:3" ht="14.25">
      <c r="A242" s="69" t="s">
        <v>39</v>
      </c>
      <c r="B242" s="59" t="s">
        <v>304</v>
      </c>
      <c r="C242" s="228">
        <v>29906000.04</v>
      </c>
    </row>
    <row r="243" spans="1:3" ht="14.25">
      <c r="A243" s="69" t="s">
        <v>40</v>
      </c>
      <c r="B243" s="59" t="s">
        <v>41</v>
      </c>
      <c r="C243" s="228">
        <v>5850000</v>
      </c>
    </row>
    <row r="244" spans="1:3" ht="14.25">
      <c r="A244" s="69" t="s">
        <v>1776</v>
      </c>
      <c r="B244" s="59" t="s">
        <v>177</v>
      </c>
      <c r="C244" s="228">
        <v>0</v>
      </c>
    </row>
    <row r="245" spans="1:3" ht="14.25">
      <c r="A245" s="69" t="s">
        <v>1777</v>
      </c>
      <c r="B245" s="59" t="s">
        <v>1230</v>
      </c>
      <c r="C245" s="228">
        <v>1772808</v>
      </c>
    </row>
    <row r="246" spans="1:3" ht="14.25">
      <c r="A246" s="69" t="s">
        <v>1778</v>
      </c>
      <c r="B246" s="59" t="s">
        <v>1779</v>
      </c>
      <c r="C246" s="228">
        <v>4500000</v>
      </c>
    </row>
    <row r="247" spans="1:3" ht="14.25">
      <c r="A247" s="69" t="s">
        <v>1821</v>
      </c>
      <c r="B247" s="59" t="s">
        <v>1822</v>
      </c>
      <c r="C247" s="228">
        <v>3533217.16</v>
      </c>
    </row>
    <row r="248" spans="1:3" ht="14.25">
      <c r="A248" s="69" t="s">
        <v>1780</v>
      </c>
      <c r="B248" s="59" t="s">
        <v>1302</v>
      </c>
      <c r="C248" s="228">
        <v>757972.01</v>
      </c>
    </row>
    <row r="249" spans="1:3" ht="14.25">
      <c r="A249" s="69" t="s">
        <v>1781</v>
      </c>
      <c r="B249" s="59" t="s">
        <v>203</v>
      </c>
      <c r="C249" s="228">
        <v>945392</v>
      </c>
    </row>
    <row r="250" spans="1:3" ht="14.25">
      <c r="A250" s="69" t="s">
        <v>1782</v>
      </c>
      <c r="B250" s="59" t="s">
        <v>1783</v>
      </c>
      <c r="C250" s="228">
        <v>350528</v>
      </c>
    </row>
    <row r="251" spans="1:3" ht="14.25">
      <c r="A251" s="69" t="s">
        <v>372</v>
      </c>
      <c r="B251" s="59" t="s">
        <v>373</v>
      </c>
      <c r="C251" s="228">
        <v>100000</v>
      </c>
    </row>
    <row r="252" spans="1:3" ht="14.25">
      <c r="A252" s="69" t="s">
        <v>374</v>
      </c>
      <c r="B252" s="59" t="s">
        <v>712</v>
      </c>
      <c r="C252" s="228">
        <v>395828.09</v>
      </c>
    </row>
    <row r="253" spans="1:3" ht="14.25">
      <c r="A253" s="69" t="s">
        <v>1888</v>
      </c>
      <c r="B253" s="59" t="s">
        <v>713</v>
      </c>
      <c r="C253" s="228">
        <v>210510.56</v>
      </c>
    </row>
    <row r="254" spans="1:3" ht="14.25">
      <c r="A254" s="69" t="s">
        <v>375</v>
      </c>
      <c r="B254" s="59" t="s">
        <v>140</v>
      </c>
      <c r="C254" s="228">
        <v>16490.41</v>
      </c>
    </row>
    <row r="255" spans="1:3" ht="14.25">
      <c r="A255" s="69" t="s">
        <v>1553</v>
      </c>
      <c r="B255" s="59" t="s">
        <v>1516</v>
      </c>
      <c r="C255" s="228">
        <v>306653.61</v>
      </c>
    </row>
    <row r="256" spans="1:3" ht="14.25">
      <c r="A256" s="69" t="s">
        <v>376</v>
      </c>
      <c r="B256" s="59" t="s">
        <v>716</v>
      </c>
      <c r="C256" s="228">
        <v>560005.26</v>
      </c>
    </row>
    <row r="257" spans="1:3" ht="14.25">
      <c r="A257" s="69" t="s">
        <v>1784</v>
      </c>
      <c r="B257" s="59" t="s">
        <v>1729</v>
      </c>
      <c r="C257" s="228">
        <v>251453.62</v>
      </c>
    </row>
    <row r="258" spans="1:3" ht="14.25">
      <c r="A258" s="69" t="s">
        <v>377</v>
      </c>
      <c r="B258" s="59" t="s">
        <v>77</v>
      </c>
      <c r="C258" s="228">
        <v>777727.1</v>
      </c>
    </row>
    <row r="259" spans="1:3" ht="14.25">
      <c r="A259" s="69" t="s">
        <v>378</v>
      </c>
      <c r="B259" s="59" t="s">
        <v>84</v>
      </c>
      <c r="C259" s="228">
        <v>20000.74</v>
      </c>
    </row>
    <row r="260" spans="1:3" ht="14.25">
      <c r="A260" s="69" t="s">
        <v>1554</v>
      </c>
      <c r="B260" s="59" t="s">
        <v>1545</v>
      </c>
      <c r="C260" s="228">
        <v>74789.37</v>
      </c>
    </row>
    <row r="261" spans="1:3" ht="14.25">
      <c r="A261" s="69" t="s">
        <v>379</v>
      </c>
      <c r="B261" s="59" t="s">
        <v>86</v>
      </c>
      <c r="C261" s="228">
        <v>156972.25</v>
      </c>
    </row>
    <row r="262" spans="1:3" ht="14.25">
      <c r="A262" s="69" t="s">
        <v>1932</v>
      </c>
      <c r="B262" s="59" t="s">
        <v>177</v>
      </c>
      <c r="C262" s="228">
        <v>1595640</v>
      </c>
    </row>
    <row r="263" spans="1:3" ht="14.25">
      <c r="A263" s="69" t="s">
        <v>1384</v>
      </c>
      <c r="B263" s="59" t="s">
        <v>1230</v>
      </c>
      <c r="C263" s="228">
        <v>0</v>
      </c>
    </row>
    <row r="264" spans="1:3" ht="14.25">
      <c r="A264" s="69" t="s">
        <v>380</v>
      </c>
      <c r="B264" s="59" t="s">
        <v>1582</v>
      </c>
      <c r="C264" s="228">
        <v>18696290.88</v>
      </c>
    </row>
    <row r="265" spans="1:3" ht="14.25">
      <c r="A265" s="69" t="s">
        <v>1435</v>
      </c>
      <c r="B265" s="59" t="s">
        <v>1785</v>
      </c>
      <c r="C265" s="228">
        <v>0</v>
      </c>
    </row>
    <row r="266" spans="1:3" ht="14.25">
      <c r="A266" s="69" t="s">
        <v>381</v>
      </c>
      <c r="B266" s="59" t="s">
        <v>717</v>
      </c>
      <c r="C266" s="228">
        <v>429.4</v>
      </c>
    </row>
    <row r="267" spans="1:3" ht="14.25">
      <c r="A267" s="69" t="s">
        <v>1303</v>
      </c>
      <c r="B267" s="59" t="s">
        <v>271</v>
      </c>
      <c r="C267" s="228">
        <v>200000</v>
      </c>
    </row>
    <row r="268" spans="1:3" ht="14.25">
      <c r="A268" s="69" t="s">
        <v>323</v>
      </c>
      <c r="B268" s="59" t="s">
        <v>203</v>
      </c>
      <c r="C268" s="228">
        <v>3287364.2</v>
      </c>
    </row>
    <row r="269" spans="1:3" ht="14.25">
      <c r="A269" s="69" t="s">
        <v>448</v>
      </c>
      <c r="B269" s="59" t="s">
        <v>921</v>
      </c>
      <c r="C269" s="228">
        <v>0.98</v>
      </c>
    </row>
    <row r="270" spans="1:3" ht="14.25">
      <c r="A270" s="69" t="s">
        <v>480</v>
      </c>
      <c r="B270" s="59" t="s">
        <v>481</v>
      </c>
      <c r="C270" s="228">
        <v>0</v>
      </c>
    </row>
    <row r="271" spans="1:3" ht="14.25">
      <c r="A271" s="69" t="s">
        <v>1385</v>
      </c>
      <c r="B271" s="59" t="s">
        <v>1386</v>
      </c>
      <c r="C271" s="228">
        <v>0</v>
      </c>
    </row>
    <row r="272" spans="1:3" ht="14.25">
      <c r="A272" s="69" t="s">
        <v>478</v>
      </c>
      <c r="B272" s="59" t="s">
        <v>104</v>
      </c>
      <c r="C272" s="228">
        <v>0</v>
      </c>
    </row>
    <row r="273" spans="1:3" ht="14.25">
      <c r="A273" s="69" t="s">
        <v>42</v>
      </c>
      <c r="B273" s="59" t="s">
        <v>357</v>
      </c>
      <c r="C273" s="228">
        <v>0</v>
      </c>
    </row>
    <row r="274" spans="1:3" ht="14.25">
      <c r="A274" s="69" t="s">
        <v>479</v>
      </c>
      <c r="B274" s="59" t="s">
        <v>106</v>
      </c>
      <c r="C274" s="228">
        <v>0</v>
      </c>
    </row>
    <row r="275" spans="1:3" ht="14.25">
      <c r="A275" s="69" t="s">
        <v>1722</v>
      </c>
      <c r="B275" s="59" t="s">
        <v>1723</v>
      </c>
      <c r="C275" s="228">
        <v>0</v>
      </c>
    </row>
    <row r="276" spans="1:3" ht="14.25">
      <c r="A276" s="69" t="s">
        <v>1387</v>
      </c>
      <c r="B276" s="59" t="s">
        <v>373</v>
      </c>
      <c r="C276" s="228">
        <v>57530.24</v>
      </c>
    </row>
    <row r="277" spans="1:3" ht="15">
      <c r="A277" s="58" t="s">
        <v>744</v>
      </c>
      <c r="B277" s="58"/>
      <c r="C277" s="58" t="s">
        <v>742</v>
      </c>
    </row>
    <row r="278" spans="1:3" ht="15">
      <c r="A278" s="58" t="s">
        <v>758</v>
      </c>
      <c r="B278" s="58"/>
      <c r="C278" s="58"/>
    </row>
    <row r="279" spans="1:3" ht="15">
      <c r="A279" s="58" t="str">
        <f>A3</f>
        <v>4 TRIMESTRE DEL 2015</v>
      </c>
      <c r="B279" s="58"/>
      <c r="C279" s="58"/>
    </row>
    <row r="280" ht="13.5" thickBot="1"/>
    <row r="281" spans="1:3" ht="16.5" thickBot="1">
      <c r="A281" s="78" t="s">
        <v>671</v>
      </c>
      <c r="B281" s="79" t="s">
        <v>672</v>
      </c>
      <c r="C281" s="80" t="s">
        <v>709</v>
      </c>
    </row>
    <row r="282" spans="1:3" ht="14.25">
      <c r="A282" s="69" t="s">
        <v>449</v>
      </c>
      <c r="B282" s="59" t="s">
        <v>417</v>
      </c>
      <c r="C282" s="228">
        <v>0</v>
      </c>
    </row>
    <row r="283" spans="1:3" ht="14.25">
      <c r="A283" s="69" t="s">
        <v>450</v>
      </c>
      <c r="B283" s="59" t="s">
        <v>451</v>
      </c>
      <c r="C283" s="228">
        <v>0</v>
      </c>
    </row>
    <row r="284" spans="1:3" ht="14.25">
      <c r="A284" s="69" t="s">
        <v>1304</v>
      </c>
      <c r="B284" s="59" t="s">
        <v>110</v>
      </c>
      <c r="C284" s="228">
        <v>0</v>
      </c>
    </row>
    <row r="285" spans="1:3" ht="14.25">
      <c r="A285" s="69" t="s">
        <v>1305</v>
      </c>
      <c r="B285" s="59" t="s">
        <v>311</v>
      </c>
      <c r="C285" s="228">
        <v>0</v>
      </c>
    </row>
    <row r="286" spans="1:3" ht="14.25">
      <c r="A286" s="69" t="s">
        <v>1305</v>
      </c>
      <c r="B286" s="59" t="s">
        <v>41</v>
      </c>
      <c r="C286" s="228">
        <v>0</v>
      </c>
    </row>
    <row r="287" spans="1:3" ht="14.25">
      <c r="A287" s="69" t="s">
        <v>382</v>
      </c>
      <c r="B287" s="59" t="s">
        <v>383</v>
      </c>
      <c r="C287" s="228">
        <v>0</v>
      </c>
    </row>
    <row r="288" spans="1:3" ht="14.25">
      <c r="A288" s="69" t="s">
        <v>1388</v>
      </c>
      <c r="B288" s="59" t="s">
        <v>434</v>
      </c>
      <c r="C288" s="228">
        <v>0</v>
      </c>
    </row>
    <row r="289" spans="1:3" ht="14.25">
      <c r="A289" s="69" t="s">
        <v>1306</v>
      </c>
      <c r="B289" s="59" t="s">
        <v>1307</v>
      </c>
      <c r="C289" s="228">
        <v>6675488.49</v>
      </c>
    </row>
    <row r="290" spans="1:3" ht="14.25">
      <c r="A290" s="69" t="s">
        <v>1786</v>
      </c>
      <c r="B290" s="59" t="s">
        <v>1036</v>
      </c>
      <c r="C290" s="228">
        <v>160000</v>
      </c>
    </row>
    <row r="291" spans="1:3" ht="14.25">
      <c r="A291" s="69" t="s">
        <v>1787</v>
      </c>
      <c r="B291" s="59" t="s">
        <v>1498</v>
      </c>
      <c r="C291" s="228">
        <v>25000</v>
      </c>
    </row>
    <row r="292" spans="1:3" ht="14.25">
      <c r="A292" s="69" t="s">
        <v>1788</v>
      </c>
      <c r="B292" s="59" t="s">
        <v>337</v>
      </c>
      <c r="C292" s="228">
        <v>70000</v>
      </c>
    </row>
    <row r="293" spans="1:3" ht="14.25">
      <c r="A293" s="69" t="s">
        <v>1509</v>
      </c>
      <c r="B293" s="59" t="s">
        <v>168</v>
      </c>
      <c r="C293" s="228">
        <v>20100</v>
      </c>
    </row>
    <row r="294" spans="1:3" ht="14.25">
      <c r="A294" s="69" t="s">
        <v>1510</v>
      </c>
      <c r="B294" s="59" t="s">
        <v>106</v>
      </c>
      <c r="C294" s="228">
        <v>41814.97</v>
      </c>
    </row>
    <row r="295" spans="1:3" ht="14.25">
      <c r="A295" s="69" t="s">
        <v>1511</v>
      </c>
      <c r="B295" s="59" t="s">
        <v>1379</v>
      </c>
      <c r="C295" s="228">
        <v>16004.7</v>
      </c>
    </row>
    <row r="296" spans="1:3" ht="14.25">
      <c r="A296" s="69" t="s">
        <v>1889</v>
      </c>
      <c r="B296" s="59" t="s">
        <v>1890</v>
      </c>
      <c r="C296" s="228">
        <v>230578.23</v>
      </c>
    </row>
    <row r="297" spans="1:3" ht="14.25">
      <c r="A297" s="69" t="s">
        <v>1583</v>
      </c>
      <c r="B297" s="59" t="s">
        <v>177</v>
      </c>
      <c r="C297" s="228">
        <v>0</v>
      </c>
    </row>
    <row r="298" spans="1:3" ht="14.25">
      <c r="A298" s="69" t="s">
        <v>1891</v>
      </c>
      <c r="B298" s="59" t="s">
        <v>271</v>
      </c>
      <c r="C298" s="228">
        <v>300000</v>
      </c>
    </row>
    <row r="299" spans="1:3" ht="14.25">
      <c r="A299" s="69" t="s">
        <v>1823</v>
      </c>
      <c r="B299" s="59" t="s">
        <v>921</v>
      </c>
      <c r="C299" s="228">
        <v>1500788.03</v>
      </c>
    </row>
    <row r="300" spans="1:3" ht="14.25">
      <c r="A300" s="69" t="s">
        <v>1824</v>
      </c>
      <c r="B300" s="59" t="s">
        <v>1825</v>
      </c>
      <c r="C300" s="228">
        <v>9300</v>
      </c>
    </row>
    <row r="301" spans="1:3" ht="14.25">
      <c r="A301" s="69" t="s">
        <v>1584</v>
      </c>
      <c r="B301" s="59" t="s">
        <v>168</v>
      </c>
      <c r="C301" s="228">
        <v>2820</v>
      </c>
    </row>
    <row r="302" spans="1:3" ht="14.25">
      <c r="A302" s="69" t="s">
        <v>1585</v>
      </c>
      <c r="B302" s="59" t="s">
        <v>1379</v>
      </c>
      <c r="C302" s="228">
        <v>12355</v>
      </c>
    </row>
    <row r="303" spans="1:3" ht="14.25">
      <c r="A303" s="69" t="s">
        <v>452</v>
      </c>
      <c r="B303" s="59" t="s">
        <v>414</v>
      </c>
      <c r="C303" s="228">
        <v>148046.84</v>
      </c>
    </row>
    <row r="304" spans="1:3" ht="14.25">
      <c r="A304" s="69" t="s">
        <v>1512</v>
      </c>
      <c r="B304" s="59" t="s">
        <v>1344</v>
      </c>
      <c r="C304" s="228">
        <v>536422.84</v>
      </c>
    </row>
    <row r="305" spans="1:3" ht="14.25">
      <c r="A305" s="69" t="s">
        <v>1933</v>
      </c>
      <c r="B305" s="59" t="s">
        <v>1890</v>
      </c>
      <c r="C305" s="228">
        <v>3825</v>
      </c>
    </row>
    <row r="306" spans="1:3" ht="14.25">
      <c r="A306" s="69" t="s">
        <v>1535</v>
      </c>
      <c r="B306" s="59" t="s">
        <v>1536</v>
      </c>
      <c r="C306" s="228">
        <v>0</v>
      </c>
    </row>
    <row r="307" spans="1:3" ht="14.25">
      <c r="A307" s="69" t="s">
        <v>1537</v>
      </c>
      <c r="B307" s="59" t="s">
        <v>104</v>
      </c>
      <c r="C307" s="228">
        <v>524034.84</v>
      </c>
    </row>
    <row r="308" spans="1:3" ht="14.25">
      <c r="A308" s="69" t="s">
        <v>1389</v>
      </c>
      <c r="B308" s="59" t="s">
        <v>357</v>
      </c>
      <c r="C308" s="228">
        <v>469694.76</v>
      </c>
    </row>
    <row r="309" spans="1:3" ht="14.25">
      <c r="A309" s="69" t="s">
        <v>1586</v>
      </c>
      <c r="B309" s="59" t="s">
        <v>108</v>
      </c>
      <c r="C309" s="228">
        <v>0</v>
      </c>
    </row>
    <row r="310" spans="1:3" ht="14.25">
      <c r="A310" s="69" t="s">
        <v>1826</v>
      </c>
      <c r="B310" s="59" t="s">
        <v>1827</v>
      </c>
      <c r="C310" s="228">
        <v>12000000</v>
      </c>
    </row>
    <row r="311" spans="1:3" ht="14.25">
      <c r="A311" s="69" t="s">
        <v>43</v>
      </c>
      <c r="B311" s="59" t="s">
        <v>1011</v>
      </c>
      <c r="C311" s="228">
        <v>800000</v>
      </c>
    </row>
    <row r="312" spans="1:3" ht="14.25">
      <c r="A312" s="69"/>
      <c r="B312" s="59"/>
      <c r="C312" s="228"/>
    </row>
    <row r="313" spans="1:3" ht="15">
      <c r="A313" s="70" t="s">
        <v>760</v>
      </c>
      <c r="B313" s="71" t="s">
        <v>728</v>
      </c>
      <c r="C313" s="227">
        <f>SUM(C314:C367)</f>
        <v>418265932.43</v>
      </c>
    </row>
    <row r="314" spans="1:3" ht="14.25">
      <c r="A314" s="69" t="s">
        <v>1892</v>
      </c>
      <c r="B314" s="59" t="s">
        <v>311</v>
      </c>
      <c r="C314" s="228">
        <v>0.19</v>
      </c>
    </row>
    <row r="315" spans="1:3" ht="14.25">
      <c r="A315" s="69" t="s">
        <v>1828</v>
      </c>
      <c r="B315" s="59" t="s">
        <v>1859</v>
      </c>
      <c r="C315" s="228">
        <v>10000000</v>
      </c>
    </row>
    <row r="316" spans="1:3" ht="14.25">
      <c r="A316" s="69" t="s">
        <v>1437</v>
      </c>
      <c r="B316" s="59" t="s">
        <v>1438</v>
      </c>
      <c r="C316" s="228">
        <v>0</v>
      </c>
    </row>
    <row r="317" spans="1:3" ht="14.25">
      <c r="A317" s="69" t="s">
        <v>1538</v>
      </c>
      <c r="B317" s="59" t="s">
        <v>1860</v>
      </c>
      <c r="C317" s="228">
        <v>2000000</v>
      </c>
    </row>
    <row r="318" spans="1:3" ht="14.25">
      <c r="A318" s="69" t="s">
        <v>1829</v>
      </c>
      <c r="B318" s="59" t="s">
        <v>1861</v>
      </c>
      <c r="C318" s="228">
        <v>40000000</v>
      </c>
    </row>
    <row r="319" spans="1:3" ht="14.25">
      <c r="A319" s="69" t="s">
        <v>1830</v>
      </c>
      <c r="B319" s="59" t="s">
        <v>1862</v>
      </c>
      <c r="C319" s="228">
        <v>0</v>
      </c>
    </row>
    <row r="320" spans="1:3" ht="14.25">
      <c r="A320" s="69" t="s">
        <v>1308</v>
      </c>
      <c r="B320" s="59" t="s">
        <v>1309</v>
      </c>
      <c r="C320" s="228">
        <v>0</v>
      </c>
    </row>
    <row r="321" spans="1:3" ht="14.25">
      <c r="A321" s="69" t="s">
        <v>1893</v>
      </c>
      <c r="B321" s="59" t="s">
        <v>1880</v>
      </c>
      <c r="C321" s="228">
        <v>8179.91</v>
      </c>
    </row>
    <row r="322" spans="1:3" ht="14.25">
      <c r="A322" s="69" t="s">
        <v>1513</v>
      </c>
      <c r="B322" s="59" t="s">
        <v>1514</v>
      </c>
      <c r="C322" s="228">
        <v>0</v>
      </c>
    </row>
    <row r="323" spans="1:3" ht="14.25">
      <c r="A323" s="69" t="s">
        <v>1515</v>
      </c>
      <c r="B323" s="59" t="s">
        <v>1516</v>
      </c>
      <c r="C323" s="228">
        <v>65863.14</v>
      </c>
    </row>
    <row r="324" spans="1:3" ht="14.25">
      <c r="A324" s="69" t="s">
        <v>1212</v>
      </c>
      <c r="B324" s="59" t="s">
        <v>1098</v>
      </c>
      <c r="C324" s="228">
        <v>0</v>
      </c>
    </row>
    <row r="325" spans="1:3" ht="14.25">
      <c r="A325" s="69" t="s">
        <v>1789</v>
      </c>
      <c r="B325" s="59" t="s">
        <v>1729</v>
      </c>
      <c r="C325" s="228">
        <v>203152.51</v>
      </c>
    </row>
    <row r="326" spans="1:3" ht="14.25">
      <c r="A326" s="69" t="s">
        <v>1213</v>
      </c>
      <c r="B326" s="59" t="s">
        <v>77</v>
      </c>
      <c r="C326" s="228">
        <v>55418.86</v>
      </c>
    </row>
    <row r="327" spans="1:3" ht="14.25">
      <c r="A327" s="69" t="s">
        <v>1214</v>
      </c>
      <c r="B327" s="59" t="s">
        <v>84</v>
      </c>
      <c r="C327" s="228">
        <v>655.81</v>
      </c>
    </row>
    <row r="328" spans="1:3" ht="14.25">
      <c r="A328" s="69" t="s">
        <v>1555</v>
      </c>
      <c r="B328" s="59" t="s">
        <v>1545</v>
      </c>
      <c r="C328" s="228">
        <v>0</v>
      </c>
    </row>
    <row r="329" spans="1:3" ht="14.25">
      <c r="A329" s="69" t="s">
        <v>1215</v>
      </c>
      <c r="B329" s="59" t="s">
        <v>86</v>
      </c>
      <c r="C329" s="228">
        <v>2869.27</v>
      </c>
    </row>
    <row r="330" spans="1:3" ht="14.25">
      <c r="A330" s="69" t="s">
        <v>1517</v>
      </c>
      <c r="B330" s="59" t="s">
        <v>334</v>
      </c>
      <c r="C330" s="228">
        <v>10000000</v>
      </c>
    </row>
    <row r="331" spans="1:3" ht="14.25">
      <c r="A331" s="69" t="s">
        <v>1518</v>
      </c>
      <c r="B331" s="59" t="s">
        <v>730</v>
      </c>
      <c r="C331" s="228">
        <v>283060.64</v>
      </c>
    </row>
    <row r="332" spans="1:3" ht="14.25">
      <c r="A332" s="69" t="s">
        <v>1390</v>
      </c>
      <c r="B332" s="59" t="s">
        <v>271</v>
      </c>
      <c r="C332" s="228">
        <v>0</v>
      </c>
    </row>
    <row r="333" spans="1:3" ht="14.25">
      <c r="A333" s="69" t="s">
        <v>1595</v>
      </c>
      <c r="B333" s="59" t="s">
        <v>921</v>
      </c>
      <c r="C333" s="228">
        <v>0</v>
      </c>
    </row>
    <row r="334" spans="1:3" ht="15">
      <c r="A334" s="58" t="s">
        <v>744</v>
      </c>
      <c r="B334" s="58"/>
      <c r="C334" s="58" t="s">
        <v>763</v>
      </c>
    </row>
    <row r="335" spans="1:3" ht="15">
      <c r="A335" s="58" t="s">
        <v>758</v>
      </c>
      <c r="B335" s="58"/>
      <c r="C335" s="58"/>
    </row>
    <row r="336" spans="1:3" ht="15">
      <c r="A336" s="58" t="str">
        <f>A3</f>
        <v>4 TRIMESTRE DEL 2015</v>
      </c>
      <c r="B336" s="58"/>
      <c r="C336" s="58"/>
    </row>
    <row r="337" ht="13.5" thickBot="1"/>
    <row r="338" spans="1:3" ht="16.5" thickBot="1">
      <c r="A338" s="78" t="s">
        <v>671</v>
      </c>
      <c r="B338" s="79" t="s">
        <v>672</v>
      </c>
      <c r="C338" s="80" t="s">
        <v>709</v>
      </c>
    </row>
    <row r="339" spans="1:3" ht="14.25">
      <c r="A339" s="69" t="s">
        <v>1831</v>
      </c>
      <c r="B339" s="59" t="s">
        <v>1863</v>
      </c>
      <c r="C339" s="228">
        <v>1493177</v>
      </c>
    </row>
    <row r="340" spans="1:3" ht="14.25">
      <c r="A340" s="69" t="s">
        <v>453</v>
      </c>
      <c r="B340" s="59" t="s">
        <v>1832</v>
      </c>
      <c r="C340" s="228">
        <v>42205233</v>
      </c>
    </row>
    <row r="341" spans="1:3" ht="14.25">
      <c r="A341" s="69" t="s">
        <v>454</v>
      </c>
      <c r="B341" s="59" t="s">
        <v>1790</v>
      </c>
      <c r="C341" s="228">
        <v>280000</v>
      </c>
    </row>
    <row r="342" spans="1:3" ht="14.25">
      <c r="A342" s="69" t="s">
        <v>455</v>
      </c>
      <c r="B342" s="59" t="s">
        <v>46</v>
      </c>
      <c r="C342" s="228">
        <v>54462796.39</v>
      </c>
    </row>
    <row r="343" spans="1:3" ht="14.25">
      <c r="A343" s="69" t="s">
        <v>1833</v>
      </c>
      <c r="B343" s="59" t="s">
        <v>1867</v>
      </c>
      <c r="C343" s="228">
        <v>2000000</v>
      </c>
    </row>
    <row r="344" spans="1:3" ht="14.25">
      <c r="A344" s="69" t="s">
        <v>1834</v>
      </c>
      <c r="B344" s="59" t="s">
        <v>1864</v>
      </c>
      <c r="C344" s="228">
        <v>86899.45</v>
      </c>
    </row>
    <row r="345" spans="1:3" ht="14.25">
      <c r="A345" s="69" t="s">
        <v>573</v>
      </c>
      <c r="B345" s="59" t="s">
        <v>47</v>
      </c>
      <c r="C345" s="228">
        <v>69093079.15</v>
      </c>
    </row>
    <row r="346" spans="1:3" ht="14.25">
      <c r="A346" s="69" t="s">
        <v>1835</v>
      </c>
      <c r="B346" s="59" t="s">
        <v>1865</v>
      </c>
      <c r="C346" s="228">
        <v>436000</v>
      </c>
    </row>
    <row r="347" spans="1:3" ht="14.25">
      <c r="A347" s="69" t="s">
        <v>1836</v>
      </c>
      <c r="B347" s="59" t="s">
        <v>1866</v>
      </c>
      <c r="C347" s="228">
        <v>20125</v>
      </c>
    </row>
    <row r="348" spans="1:3" ht="14.25">
      <c r="A348" s="69" t="s">
        <v>1837</v>
      </c>
      <c r="B348" s="59" t="s">
        <v>1868</v>
      </c>
      <c r="C348" s="228">
        <v>30768.21</v>
      </c>
    </row>
    <row r="349" spans="1:3" ht="14.25">
      <c r="A349" s="69" t="s">
        <v>1216</v>
      </c>
      <c r="B349" s="59" t="s">
        <v>1217</v>
      </c>
      <c r="C349" s="228">
        <v>2305334.06</v>
      </c>
    </row>
    <row r="350" spans="1:3" ht="14.25">
      <c r="A350" s="69" t="s">
        <v>1838</v>
      </c>
      <c r="B350" s="59" t="s">
        <v>1869</v>
      </c>
      <c r="C350" s="228">
        <v>40005.17</v>
      </c>
    </row>
    <row r="351" spans="1:3" ht="14.25">
      <c r="A351" s="69" t="s">
        <v>1587</v>
      </c>
      <c r="B351" s="59" t="s">
        <v>1588</v>
      </c>
      <c r="C351" s="228">
        <v>90000000</v>
      </c>
    </row>
    <row r="352" spans="1:3" ht="14.25">
      <c r="A352" s="69" t="s">
        <v>1587</v>
      </c>
      <c r="B352" s="59" t="s">
        <v>1436</v>
      </c>
      <c r="C352" s="228">
        <v>7000000</v>
      </c>
    </row>
    <row r="353" spans="1:3" ht="14.25">
      <c r="A353" s="69" t="s">
        <v>1840</v>
      </c>
      <c r="B353" s="59" t="s">
        <v>1839</v>
      </c>
      <c r="C353" s="228">
        <v>1727624.55</v>
      </c>
    </row>
    <row r="354" spans="1:3" ht="14.25">
      <c r="A354" s="69" t="s">
        <v>1841</v>
      </c>
      <c r="B354" s="59" t="s">
        <v>1870</v>
      </c>
      <c r="C354" s="228">
        <v>4136763.25</v>
      </c>
    </row>
    <row r="355" spans="1:3" ht="14.25">
      <c r="A355" s="69" t="s">
        <v>1842</v>
      </c>
      <c r="B355" s="59" t="s">
        <v>1871</v>
      </c>
      <c r="C355" s="228">
        <v>8000000</v>
      </c>
    </row>
    <row r="356" spans="1:3" ht="14.25">
      <c r="A356" s="69" t="s">
        <v>1843</v>
      </c>
      <c r="B356" s="59" t="s">
        <v>1872</v>
      </c>
      <c r="C356" s="228">
        <v>55000000</v>
      </c>
    </row>
    <row r="357" spans="1:3" ht="14.25">
      <c r="A357" s="69" t="s">
        <v>1596</v>
      </c>
      <c r="B357" s="59" t="s">
        <v>1598</v>
      </c>
      <c r="C357" s="228">
        <v>0</v>
      </c>
    </row>
    <row r="358" spans="1:3" ht="14.25">
      <c r="A358" s="69" t="s">
        <v>1597</v>
      </c>
      <c r="B358" s="59" t="s">
        <v>1599</v>
      </c>
      <c r="C358" s="228">
        <v>0</v>
      </c>
    </row>
    <row r="359" spans="1:3" ht="14.25">
      <c r="A359" s="69" t="s">
        <v>1539</v>
      </c>
      <c r="B359" s="59" t="s">
        <v>1791</v>
      </c>
      <c r="C359" s="228">
        <v>0</v>
      </c>
    </row>
    <row r="360" spans="1:3" ht="14.25">
      <c r="A360" s="69" t="s">
        <v>1844</v>
      </c>
      <c r="B360" s="59" t="s">
        <v>1845</v>
      </c>
      <c r="C360" s="228">
        <v>2000000</v>
      </c>
    </row>
    <row r="361" spans="1:3" ht="14.25">
      <c r="A361" s="69" t="s">
        <v>1846</v>
      </c>
      <c r="B361" s="59" t="s">
        <v>1847</v>
      </c>
      <c r="C361" s="228">
        <v>2000000</v>
      </c>
    </row>
    <row r="362" spans="1:3" ht="14.25">
      <c r="A362" s="69" t="s">
        <v>1848</v>
      </c>
      <c r="B362" s="59" t="s">
        <v>1849</v>
      </c>
      <c r="C362" s="228">
        <v>500000</v>
      </c>
    </row>
    <row r="363" spans="1:3" ht="14.25">
      <c r="A363" s="69" t="s">
        <v>1850</v>
      </c>
      <c r="B363" s="59" t="s">
        <v>1851</v>
      </c>
      <c r="C363" s="228">
        <v>0</v>
      </c>
    </row>
    <row r="364" spans="1:3" ht="14.25">
      <c r="A364" s="69" t="s">
        <v>1852</v>
      </c>
      <c r="B364" s="59" t="s">
        <v>1853</v>
      </c>
      <c r="C364" s="228">
        <v>0</v>
      </c>
    </row>
    <row r="365" spans="1:3" ht="14.25">
      <c r="A365" s="69" t="s">
        <v>1854</v>
      </c>
      <c r="B365" s="59" t="s">
        <v>1855</v>
      </c>
      <c r="C365" s="228">
        <v>5000000</v>
      </c>
    </row>
    <row r="366" spans="1:3" ht="14.25">
      <c r="A366" s="69" t="s">
        <v>1856</v>
      </c>
      <c r="B366" s="59" t="s">
        <v>1857</v>
      </c>
      <c r="C366" s="228">
        <v>0</v>
      </c>
    </row>
    <row r="367" spans="1:3" ht="14.25">
      <c r="A367" s="69" t="s">
        <v>384</v>
      </c>
      <c r="B367" s="59" t="s">
        <v>626</v>
      </c>
      <c r="C367" s="228">
        <v>7828926.87</v>
      </c>
    </row>
    <row r="368" spans="1:3" ht="14.25">
      <c r="A368" s="69"/>
      <c r="B368" s="59"/>
      <c r="C368" s="228"/>
    </row>
    <row r="369" spans="1:3" ht="15">
      <c r="A369" s="70" t="s">
        <v>576</v>
      </c>
      <c r="B369" s="71" t="s">
        <v>577</v>
      </c>
      <c r="C369" s="227">
        <f>SUM(C370:C385)</f>
        <v>12802990.219999999</v>
      </c>
    </row>
    <row r="370" spans="1:3" ht="14.25">
      <c r="A370" s="69" t="s">
        <v>1310</v>
      </c>
      <c r="B370" s="59" t="s">
        <v>1311</v>
      </c>
      <c r="C370" s="228">
        <v>0</v>
      </c>
    </row>
    <row r="371" spans="1:3" ht="14.25">
      <c r="A371" s="69" t="s">
        <v>1312</v>
      </c>
      <c r="B371" s="59" t="s">
        <v>1313</v>
      </c>
      <c r="C371" s="228">
        <v>0</v>
      </c>
    </row>
    <row r="372" spans="1:3" ht="14.25">
      <c r="A372" s="69" t="s">
        <v>1314</v>
      </c>
      <c r="B372" s="59" t="s">
        <v>1315</v>
      </c>
      <c r="C372" s="228">
        <v>0</v>
      </c>
    </row>
    <row r="373" spans="1:3" ht="14.25">
      <c r="A373" s="69" t="s">
        <v>1440</v>
      </c>
      <c r="B373" s="59" t="s">
        <v>1329</v>
      </c>
      <c r="C373" s="228">
        <v>0</v>
      </c>
    </row>
    <row r="374" spans="1:3" ht="14.25">
      <c r="A374" s="69" t="s">
        <v>1439</v>
      </c>
      <c r="B374" s="59" t="s">
        <v>1858</v>
      </c>
      <c r="C374" s="228">
        <v>5895962</v>
      </c>
    </row>
    <row r="375" spans="1:3" ht="14.25">
      <c r="A375" s="69" t="s">
        <v>574</v>
      </c>
      <c r="B375" s="59" t="s">
        <v>1316</v>
      </c>
      <c r="C375" s="228">
        <v>0</v>
      </c>
    </row>
    <row r="376" spans="1:3" ht="14.25">
      <c r="A376" s="69" t="s">
        <v>578</v>
      </c>
      <c r="B376" s="59" t="s">
        <v>579</v>
      </c>
      <c r="C376" s="228">
        <v>1553928.22</v>
      </c>
    </row>
    <row r="377" spans="1:3" ht="14.25">
      <c r="A377" s="69" t="s">
        <v>580</v>
      </c>
      <c r="B377" s="59" t="s">
        <v>1317</v>
      </c>
      <c r="C377" s="228">
        <v>0</v>
      </c>
    </row>
    <row r="378" spans="1:3" ht="14.25">
      <c r="A378" s="69" t="s">
        <v>1318</v>
      </c>
      <c r="B378" s="59" t="s">
        <v>1319</v>
      </c>
      <c r="C378" s="228">
        <v>0</v>
      </c>
    </row>
    <row r="379" spans="1:3" ht="14.25">
      <c r="A379" s="69" t="s">
        <v>1320</v>
      </c>
      <c r="B379" s="59" t="s">
        <v>1452</v>
      </c>
      <c r="C379" s="228">
        <v>0</v>
      </c>
    </row>
    <row r="380" spans="1:3" ht="14.25">
      <c r="A380" s="69" t="s">
        <v>1321</v>
      </c>
      <c r="B380" s="59" t="s">
        <v>1322</v>
      </c>
      <c r="C380" s="228">
        <v>0</v>
      </c>
    </row>
    <row r="381" spans="1:3" ht="14.25">
      <c r="A381" s="69" t="s">
        <v>1540</v>
      </c>
      <c r="B381" s="59" t="s">
        <v>1541</v>
      </c>
      <c r="C381" s="228">
        <v>5353100</v>
      </c>
    </row>
    <row r="382" spans="1:3" ht="14.25">
      <c r="A382" s="69" t="s">
        <v>288</v>
      </c>
      <c r="B382" s="59" t="s">
        <v>582</v>
      </c>
      <c r="C382" s="228">
        <v>0</v>
      </c>
    </row>
    <row r="383" spans="1:3" ht="14.25">
      <c r="A383" s="69" t="s">
        <v>1323</v>
      </c>
      <c r="B383" s="59" t="s">
        <v>1324</v>
      </c>
      <c r="C383" s="228">
        <v>0</v>
      </c>
    </row>
    <row r="384" spans="1:3" ht="14.25">
      <c r="A384" s="69" t="s">
        <v>583</v>
      </c>
      <c r="B384" s="59" t="s">
        <v>584</v>
      </c>
      <c r="C384" s="228">
        <v>0</v>
      </c>
    </row>
    <row r="385" spans="1:3" ht="15" thickBot="1">
      <c r="A385" s="69" t="s">
        <v>575</v>
      </c>
      <c r="B385" s="59" t="s">
        <v>1325</v>
      </c>
      <c r="C385" s="228">
        <v>0</v>
      </c>
    </row>
    <row r="386" spans="1:3" ht="15.75" thickBot="1">
      <c r="A386" s="74" t="s">
        <v>757</v>
      </c>
      <c r="B386" s="73"/>
      <c r="C386" s="229">
        <f>C5+C118+C313+C369</f>
        <v>794615969.5699999</v>
      </c>
    </row>
    <row r="387" spans="1:3" ht="14.25">
      <c r="A387" s="69"/>
      <c r="B387" s="59"/>
      <c r="C387" s="61"/>
    </row>
    <row r="388" spans="1:3" ht="14.25">
      <c r="A388" s="69"/>
      <c r="B388" s="59"/>
      <c r="C388" s="61"/>
    </row>
    <row r="389" spans="1:3" ht="14.25">
      <c r="A389" s="69"/>
      <c r="B389" s="59"/>
      <c r="C389" s="61"/>
    </row>
    <row r="390" spans="1:3" ht="14.25">
      <c r="A390" s="69"/>
      <c r="B390" s="59"/>
      <c r="C390" s="61"/>
    </row>
    <row r="391" spans="1:3" ht="14.25">
      <c r="A391" s="69"/>
      <c r="B391" s="59"/>
      <c r="C391" s="61"/>
    </row>
    <row r="392" spans="1:3" ht="14.25">
      <c r="A392" s="69"/>
      <c r="B392" s="59"/>
      <c r="C392" s="61"/>
    </row>
    <row r="393" spans="1:3" ht="14.25">
      <c r="A393" s="69"/>
      <c r="B393" s="59"/>
      <c r="C393" s="61"/>
    </row>
    <row r="394" spans="1:3" ht="14.25">
      <c r="A394" s="69"/>
      <c r="B394" s="59"/>
      <c r="C394" s="61"/>
    </row>
    <row r="395" spans="1:3" ht="14.25">
      <c r="A395" s="69"/>
      <c r="B395" s="59"/>
      <c r="C395" s="61"/>
    </row>
    <row r="396" spans="1:3" ht="14.25">
      <c r="A396" s="69"/>
      <c r="B396" s="59"/>
      <c r="C396" s="61"/>
    </row>
  </sheetData>
  <sheetProtection/>
  <printOptions/>
  <pageMargins left="0.3937007874015748" right="0.3937007874015748" top="0.1968503937007874" bottom="0.3937007874015748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37">
      <selection activeCell="A4" sqref="A4"/>
    </sheetView>
  </sheetViews>
  <sheetFormatPr defaultColWidth="11.421875" defaultRowHeight="12.75"/>
  <cols>
    <col min="1" max="1" width="15.7109375" style="0" customWidth="1"/>
    <col min="2" max="2" width="40.7109375" style="0" customWidth="1"/>
    <col min="3" max="4" width="18.7109375" style="0" customWidth="1"/>
  </cols>
  <sheetData>
    <row r="1" spans="1:4" ht="15">
      <c r="A1" s="58" t="s">
        <v>744</v>
      </c>
      <c r="B1" s="58"/>
      <c r="D1" s="75" t="s">
        <v>761</v>
      </c>
    </row>
    <row r="2" spans="1:2" ht="15">
      <c r="A2" s="58" t="s">
        <v>681</v>
      </c>
      <c r="B2" s="58"/>
    </row>
    <row r="3" spans="1:2" ht="15">
      <c r="A3" s="58" t="s">
        <v>1924</v>
      </c>
      <c r="B3" s="58"/>
    </row>
    <row r="4" ht="13.5" thickBot="1"/>
    <row r="5" spans="1:4" ht="16.5" thickBot="1">
      <c r="A5" s="78" t="s">
        <v>671</v>
      </c>
      <c r="B5" s="79" t="s">
        <v>672</v>
      </c>
      <c r="C5" s="79" t="s">
        <v>745</v>
      </c>
      <c r="D5" s="80" t="s">
        <v>681</v>
      </c>
    </row>
    <row r="6" spans="1:4" ht="15.75" thickBot="1">
      <c r="A6" s="62" t="s">
        <v>746</v>
      </c>
      <c r="B6" s="63" t="s">
        <v>683</v>
      </c>
      <c r="C6" s="230">
        <f>SUM(C7:C36)</f>
        <v>400831646.37000006</v>
      </c>
      <c r="D6" s="230">
        <f>SUM(D7:D36)</f>
        <v>-143276872.84000006</v>
      </c>
    </row>
    <row r="7" spans="1:4" ht="15" thickTop="1">
      <c r="A7" s="60" t="s">
        <v>204</v>
      </c>
      <c r="B7" s="59" t="s">
        <v>205</v>
      </c>
      <c r="C7" s="228">
        <f>+INGRESOS!I11</f>
        <v>141452392.4</v>
      </c>
      <c r="D7" s="228">
        <f>+INGRESOS!K11</f>
        <v>-25744864.71000004</v>
      </c>
    </row>
    <row r="8" spans="1:4" ht="14.25">
      <c r="A8" s="60" t="s">
        <v>239</v>
      </c>
      <c r="B8" s="59" t="s">
        <v>240</v>
      </c>
      <c r="C8" s="228">
        <f>+INGRESOS!I12</f>
        <v>0</v>
      </c>
      <c r="D8" s="228">
        <f>+INGRESOS!K12</f>
        <v>0</v>
      </c>
    </row>
    <row r="9" spans="1:4" ht="14.25">
      <c r="A9" s="60" t="s">
        <v>206</v>
      </c>
      <c r="B9" s="59" t="s">
        <v>747</v>
      </c>
      <c r="C9" s="228">
        <f>+INGRESOS!I19</f>
        <v>60673071.79</v>
      </c>
      <c r="D9" s="228">
        <f>+INGRESOS!K19</f>
        <v>-30136886.310000002</v>
      </c>
    </row>
    <row r="10" spans="1:4" ht="14.25">
      <c r="A10" s="60" t="s">
        <v>207</v>
      </c>
      <c r="B10" s="59" t="s">
        <v>748</v>
      </c>
      <c r="C10" s="228">
        <f>+INGRESOS!I25</f>
        <v>0</v>
      </c>
      <c r="D10" s="228">
        <f>+INGRESOS!K25</f>
        <v>0</v>
      </c>
    </row>
    <row r="11" spans="1:4" ht="14.25">
      <c r="A11" s="60" t="s">
        <v>208</v>
      </c>
      <c r="B11" s="59" t="s">
        <v>687</v>
      </c>
      <c r="C11" s="228">
        <f>+INGRESOS!I31</f>
        <v>10327571.98</v>
      </c>
      <c r="D11" s="228">
        <f>+INGRESOS!K31</f>
        <v>-21144310.660000026</v>
      </c>
    </row>
    <row r="12" spans="1:4" ht="14.25">
      <c r="A12" s="60" t="s">
        <v>209</v>
      </c>
      <c r="B12" s="59" t="s">
        <v>688</v>
      </c>
      <c r="C12" s="228">
        <f>+INGRESOS!I32</f>
        <v>2168275</v>
      </c>
      <c r="D12" s="228">
        <f>+INGRESOS!K32</f>
        <v>-19296092</v>
      </c>
    </row>
    <row r="13" spans="1:4" ht="14.25">
      <c r="A13" s="60" t="s">
        <v>210</v>
      </c>
      <c r="B13" s="59" t="s">
        <v>689</v>
      </c>
      <c r="C13" s="228">
        <f>+INGRESOS!I36</f>
        <v>13798602.51</v>
      </c>
      <c r="D13" s="228">
        <f>+INGRESOS!K36</f>
        <v>-20770381.549999997</v>
      </c>
    </row>
    <row r="14" spans="1:4" ht="14.25">
      <c r="A14" s="60" t="s">
        <v>211</v>
      </c>
      <c r="B14" s="59" t="s">
        <v>749</v>
      </c>
      <c r="C14" s="228">
        <f>+INGRESOS!I37</f>
        <v>62704.3</v>
      </c>
      <c r="D14" s="228">
        <f>+INGRESOS!K37</f>
        <v>2741194.33</v>
      </c>
    </row>
    <row r="15" spans="1:4" ht="14.25">
      <c r="A15" s="60" t="s">
        <v>212</v>
      </c>
      <c r="B15" s="59" t="s">
        <v>213</v>
      </c>
      <c r="C15" s="228">
        <f>+INGRESOS!I43</f>
        <v>64329731.5</v>
      </c>
      <c r="D15" s="228">
        <f>+INGRESOS!K43</f>
        <v>-34404806.849999994</v>
      </c>
    </row>
    <row r="16" spans="1:4" ht="14.25">
      <c r="A16" s="60" t="s">
        <v>315</v>
      </c>
      <c r="B16" s="59" t="s">
        <v>316</v>
      </c>
      <c r="C16" s="228">
        <f>+INGRESOS!I44</f>
        <v>0</v>
      </c>
      <c r="D16" s="228">
        <f>+INGRESOS!K44</f>
        <v>0</v>
      </c>
    </row>
    <row r="17" spans="1:4" ht="14.25">
      <c r="A17" s="60" t="s">
        <v>214</v>
      </c>
      <c r="B17" s="59" t="s">
        <v>215</v>
      </c>
      <c r="C17" s="228">
        <f>+INGRESOS!I65</f>
        <v>0</v>
      </c>
      <c r="D17" s="228">
        <f>+INGRESOS!K65</f>
        <v>0</v>
      </c>
    </row>
    <row r="18" spans="1:4" ht="14.25">
      <c r="A18" s="60" t="s">
        <v>272</v>
      </c>
      <c r="B18" s="59" t="s">
        <v>273</v>
      </c>
      <c r="C18" s="228">
        <f>+INGRESOS!I68</f>
        <v>0</v>
      </c>
      <c r="D18" s="228">
        <f>+INGRESOS!K68</f>
        <v>0</v>
      </c>
    </row>
    <row r="19" spans="1:4" ht="14.25">
      <c r="A19" s="60" t="s">
        <v>1227</v>
      </c>
      <c r="B19" s="59" t="s">
        <v>1228</v>
      </c>
      <c r="C19" s="228">
        <f>+INGRESOS!I71</f>
        <v>2732436</v>
      </c>
      <c r="D19" s="228">
        <f>+INGRESOS!K71</f>
        <v>272934</v>
      </c>
    </row>
    <row r="20" spans="1:4" ht="14.25">
      <c r="A20" s="60" t="s">
        <v>216</v>
      </c>
      <c r="B20" s="59" t="s">
        <v>753</v>
      </c>
      <c r="C20" s="228">
        <f>+INGRESOS!I72</f>
        <v>147871</v>
      </c>
      <c r="D20" s="228">
        <f>+INGRESOS!K72</f>
        <v>-63157</v>
      </c>
    </row>
    <row r="21" spans="1:4" ht="14.25">
      <c r="A21" s="60" t="s">
        <v>217</v>
      </c>
      <c r="B21" s="59" t="s">
        <v>754</v>
      </c>
      <c r="C21" s="228">
        <f>+INGRESOS!I73</f>
        <v>2964992.05</v>
      </c>
      <c r="D21" s="228">
        <f>+INGRESOS!K73</f>
        <v>-3509866.870000001</v>
      </c>
    </row>
    <row r="22" spans="1:4" ht="14.25">
      <c r="A22" s="60" t="s">
        <v>218</v>
      </c>
      <c r="B22" s="59" t="s">
        <v>750</v>
      </c>
      <c r="C22" s="228">
        <f>+INGRESOS!I75</f>
        <v>48847001.75</v>
      </c>
      <c r="D22" s="228">
        <f>+INGRESOS!K75</f>
        <v>-4703629.150000006</v>
      </c>
    </row>
    <row r="23" spans="1:4" ht="14.25">
      <c r="A23" s="60" t="s">
        <v>219</v>
      </c>
      <c r="B23" s="59" t="s">
        <v>751</v>
      </c>
      <c r="C23" s="228">
        <f>+INGRESOS!I76</f>
        <v>92649.5</v>
      </c>
      <c r="D23" s="228">
        <f>+INGRESOS!K76</f>
        <v>77728.29999999999</v>
      </c>
    </row>
    <row r="24" spans="1:4" ht="14.25">
      <c r="A24" s="60" t="s">
        <v>1493</v>
      </c>
      <c r="B24" s="59" t="s">
        <v>1492</v>
      </c>
      <c r="C24" s="228">
        <f>+INGRESOS!I77</f>
        <v>31411.7</v>
      </c>
      <c r="D24" s="228">
        <f>+INGRESOS!K77</f>
        <v>-112294.5</v>
      </c>
    </row>
    <row r="25" spans="1:4" ht="14.25">
      <c r="A25" s="60" t="s">
        <v>220</v>
      </c>
      <c r="B25" s="59" t="s">
        <v>752</v>
      </c>
      <c r="C25" s="228">
        <f>+INGRESOS!I80</f>
        <v>1197400</v>
      </c>
      <c r="D25" s="228">
        <f>+INGRESOS!K80</f>
        <v>4184200</v>
      </c>
    </row>
    <row r="26" spans="1:4" ht="14.25">
      <c r="A26" s="60" t="s">
        <v>221</v>
      </c>
      <c r="B26" s="59" t="s">
        <v>755</v>
      </c>
      <c r="C26" s="228">
        <f>+INGRESOS!I85</f>
        <v>439231.1</v>
      </c>
      <c r="D26" s="228">
        <f>+INGRESOS!K85</f>
        <v>-536400.86</v>
      </c>
    </row>
    <row r="27" spans="1:4" ht="14.25">
      <c r="A27" s="60" t="s">
        <v>222</v>
      </c>
      <c r="B27" s="59" t="s">
        <v>223</v>
      </c>
      <c r="C27" s="228">
        <f>+INGRESOS!I90</f>
        <v>36157694.69</v>
      </c>
      <c r="D27" s="228">
        <f>+INGRESOS!K90</f>
        <v>-22940120.989999995</v>
      </c>
    </row>
    <row r="28" spans="1:4" ht="14.25">
      <c r="A28" s="60" t="s">
        <v>1366</v>
      </c>
      <c r="B28" s="59" t="s">
        <v>1367</v>
      </c>
      <c r="C28" s="228">
        <f>+INGRESOS!I95</f>
        <v>834221</v>
      </c>
      <c r="D28" s="228">
        <f>+INGRESOS!K95</f>
        <v>9862171.21</v>
      </c>
    </row>
    <row r="29" spans="1:4" ht="14.25">
      <c r="A29" s="60" t="s">
        <v>1365</v>
      </c>
      <c r="B29" s="59" t="s">
        <v>224</v>
      </c>
      <c r="C29" s="228">
        <f>+INGRESOS!I96</f>
        <v>0</v>
      </c>
      <c r="D29" s="228">
        <f>+INGRESOS!K96</f>
        <v>11967596.25</v>
      </c>
    </row>
    <row r="30" spans="1:4" ht="14.25">
      <c r="A30" s="60" t="s">
        <v>225</v>
      </c>
      <c r="B30" s="59" t="s">
        <v>226</v>
      </c>
      <c r="C30" s="228">
        <f>+INGRESOS!I99</f>
        <v>12263771.1</v>
      </c>
      <c r="D30" s="228">
        <f>+INGRESOS!K99</f>
        <v>9650116.799999997</v>
      </c>
    </row>
    <row r="31" spans="1:4" ht="14.25">
      <c r="A31" s="60" t="s">
        <v>227</v>
      </c>
      <c r="B31" s="59" t="s">
        <v>228</v>
      </c>
      <c r="C31" s="228">
        <f>+INGRESOS!I103</f>
        <v>0</v>
      </c>
      <c r="D31" s="228">
        <f>+INGRESOS!K103</f>
        <v>0</v>
      </c>
    </row>
    <row r="32" spans="1:4" ht="14.25">
      <c r="A32" s="60" t="s">
        <v>1278</v>
      </c>
      <c r="B32" s="59" t="s">
        <v>1279</v>
      </c>
      <c r="C32" s="228">
        <f>+INGRESOS!I104</f>
        <v>0</v>
      </c>
      <c r="D32" s="228">
        <f>+INGRESOS!K104</f>
        <v>-4362.09</v>
      </c>
    </row>
    <row r="33" spans="1:4" ht="14.25">
      <c r="A33" s="60" t="s">
        <v>1720</v>
      </c>
      <c r="B33" s="59" t="s">
        <v>1721</v>
      </c>
      <c r="C33" s="228">
        <f>+INGRESOS!I123</f>
        <v>0</v>
      </c>
      <c r="D33" s="228">
        <f>+INGRESOS!K123</f>
        <v>0</v>
      </c>
    </row>
    <row r="34" spans="1:4" ht="14.25">
      <c r="A34" s="60" t="s">
        <v>1489</v>
      </c>
      <c r="B34" s="59" t="s">
        <v>274</v>
      </c>
      <c r="C34" s="228">
        <f>+INGRESOS!I126</f>
        <v>0</v>
      </c>
      <c r="D34" s="228">
        <f>+INGRESOS!K126</f>
        <v>178384.8099999996</v>
      </c>
    </row>
    <row r="35" spans="1:4" ht="14.25">
      <c r="A35" s="60" t="s">
        <v>1490</v>
      </c>
      <c r="B35" s="59" t="s">
        <v>229</v>
      </c>
      <c r="C35" s="228">
        <f>+'POR INGRESAR'!C131</f>
        <v>0</v>
      </c>
      <c r="D35" s="228">
        <f>+INGRESOS!K127</f>
        <v>0</v>
      </c>
    </row>
    <row r="36" spans="1:4" ht="15" thickBot="1">
      <c r="A36" s="66" t="s">
        <v>230</v>
      </c>
      <c r="B36" s="67" t="s">
        <v>231</v>
      </c>
      <c r="C36" s="231">
        <f>+INGRESOS!I131</f>
        <v>2310617</v>
      </c>
      <c r="D36" s="231">
        <f>+INGRESOS!K131</f>
        <v>1155975</v>
      </c>
    </row>
    <row r="37" spans="1:4" ht="13.5" thickTop="1">
      <c r="A37" s="57"/>
      <c r="C37" s="167"/>
      <c r="D37" s="167"/>
    </row>
    <row r="38" spans="1:4" ht="15.75" thickBot="1">
      <c r="A38" s="64" t="s">
        <v>756</v>
      </c>
      <c r="B38" s="65" t="s">
        <v>700</v>
      </c>
      <c r="C38" s="232">
        <f>SUM(C39:C80)</f>
        <v>110305996.05</v>
      </c>
      <c r="D38" s="232">
        <f>SUM(D39:D80)</f>
        <v>62688142.00000001</v>
      </c>
    </row>
    <row r="39" spans="1:4" ht="15" thickTop="1">
      <c r="A39" s="60" t="s">
        <v>232</v>
      </c>
      <c r="B39" s="59" t="s">
        <v>233</v>
      </c>
      <c r="C39" s="228">
        <f>+INGRESOS!I138</f>
        <v>412830</v>
      </c>
      <c r="D39" s="228">
        <f>+INGRESOS!K138</f>
        <v>-1493668</v>
      </c>
    </row>
    <row r="40" spans="1:4" ht="14.25">
      <c r="A40" s="60" t="s">
        <v>1374</v>
      </c>
      <c r="B40" s="59" t="s">
        <v>1372</v>
      </c>
      <c r="C40" s="228">
        <f>+INGRESOS!I142</f>
        <v>0</v>
      </c>
      <c r="D40" s="228">
        <f>+INGRESOS!K142</f>
        <v>0</v>
      </c>
    </row>
    <row r="41" spans="1:4" ht="14.25">
      <c r="A41" s="60" t="s">
        <v>1375</v>
      </c>
      <c r="B41" s="59" t="s">
        <v>1376</v>
      </c>
      <c r="C41" s="228">
        <f>+INGRESOS!I143</f>
        <v>0</v>
      </c>
      <c r="D41" s="228">
        <f>+INGRESOS!K143</f>
        <v>0</v>
      </c>
    </row>
    <row r="42" spans="1:4" ht="14.25">
      <c r="A42" s="60" t="s">
        <v>234</v>
      </c>
      <c r="B42" s="59" t="s">
        <v>835</v>
      </c>
      <c r="C42" s="228">
        <f>+INGRESOS!I150</f>
        <v>15525824</v>
      </c>
      <c r="D42" s="228">
        <f>+INGRESOS!K150</f>
        <v>255513</v>
      </c>
    </row>
    <row r="43" spans="1:4" ht="14.25">
      <c r="A43" s="60" t="s">
        <v>1411</v>
      </c>
      <c r="B43" s="59" t="s">
        <v>1412</v>
      </c>
      <c r="C43" s="228">
        <f>+INGRESOS!I151</f>
        <v>5892478</v>
      </c>
      <c r="D43" s="228">
        <f>+INGRESOS!K151</f>
        <v>-5892478</v>
      </c>
    </row>
    <row r="44" spans="1:4" ht="14.25">
      <c r="A44" s="60" t="s">
        <v>1447</v>
      </c>
      <c r="B44" s="59" t="s">
        <v>1448</v>
      </c>
      <c r="C44" s="228">
        <f>+INGRESOS!I152</f>
        <v>0</v>
      </c>
      <c r="D44" s="228">
        <f>+INGRESOS!K152</f>
        <v>0</v>
      </c>
    </row>
    <row r="45" spans="1:4" ht="14.25">
      <c r="A45" s="60" t="s">
        <v>1422</v>
      </c>
      <c r="B45" s="59" t="s">
        <v>1421</v>
      </c>
      <c r="C45" s="228">
        <f>+INGRESOS!I156</f>
        <v>0</v>
      </c>
      <c r="D45" s="228">
        <f>+INGRESOS!K156</f>
        <v>63092035.00000001</v>
      </c>
    </row>
    <row r="46" spans="1:4" ht="14.25">
      <c r="A46" s="371" t="s">
        <v>235</v>
      </c>
      <c r="B46" s="372" t="s">
        <v>694</v>
      </c>
      <c r="C46" s="373">
        <f>+INGRESOS!I160</f>
        <v>0</v>
      </c>
      <c r="D46" s="373">
        <f>+INGRESOS!K160</f>
        <v>-273260</v>
      </c>
    </row>
    <row r="47" spans="1:4" ht="14.25">
      <c r="A47" s="371" t="s">
        <v>1413</v>
      </c>
      <c r="B47" s="372" t="s">
        <v>1414</v>
      </c>
      <c r="C47" s="373">
        <f>+INGRESOS!I181</f>
        <v>0</v>
      </c>
      <c r="D47" s="373">
        <f>+INGRESOS!K181</f>
        <v>7000000</v>
      </c>
    </row>
    <row r="48" spans="1:4" ht="14.25">
      <c r="A48" s="371" t="s">
        <v>585</v>
      </c>
      <c r="B48" s="372" t="s">
        <v>586</v>
      </c>
      <c r="C48" s="373">
        <f>+INGRESOS!I184</f>
        <v>88474864.05</v>
      </c>
      <c r="D48" s="373">
        <f>+INGRESOS!K184</f>
        <v>0</v>
      </c>
    </row>
    <row r="49" spans="1:4" ht="14.25">
      <c r="A49" s="371"/>
      <c r="B49" s="372"/>
      <c r="C49" s="373"/>
      <c r="D49" s="373"/>
    </row>
    <row r="50" spans="1:4" ht="14.25">
      <c r="A50" s="371"/>
      <c r="B50" s="372"/>
      <c r="C50" s="373"/>
      <c r="D50" s="373"/>
    </row>
    <row r="51" spans="1:4" ht="14.25">
      <c r="A51" s="371"/>
      <c r="B51" s="372"/>
      <c r="C51" s="373"/>
      <c r="D51" s="373"/>
    </row>
    <row r="52" spans="1:4" ht="14.25">
      <c r="A52" s="371"/>
      <c r="B52" s="372"/>
      <c r="C52" s="373"/>
      <c r="D52" s="373"/>
    </row>
    <row r="53" spans="1:4" ht="14.25">
      <c r="A53" s="371"/>
      <c r="B53" s="372"/>
      <c r="C53" s="373"/>
      <c r="D53" s="373"/>
    </row>
    <row r="54" spans="1:4" ht="14.25">
      <c r="A54" s="371"/>
      <c r="B54" s="372"/>
      <c r="C54" s="373"/>
      <c r="D54" s="373"/>
    </row>
    <row r="55" spans="1:4" ht="15">
      <c r="A55" s="58" t="s">
        <v>744</v>
      </c>
      <c r="B55" s="58"/>
      <c r="D55" s="75" t="s">
        <v>608</v>
      </c>
    </row>
    <row r="56" spans="1:2" ht="15">
      <c r="A56" s="58" t="s">
        <v>681</v>
      </c>
      <c r="B56" s="58"/>
    </row>
    <row r="57" spans="1:2" ht="15">
      <c r="A57" s="58" t="str">
        <f>A3</f>
        <v>4 TRIMESTRE DEL 2015</v>
      </c>
      <c r="B57" s="58"/>
    </row>
    <row r="58" ht="13.5" thickBot="1"/>
    <row r="59" spans="1:4" ht="16.5" thickBot="1">
      <c r="A59" s="78" t="s">
        <v>671</v>
      </c>
      <c r="B59" s="79" t="s">
        <v>672</v>
      </c>
      <c r="C59" s="79" t="s">
        <v>745</v>
      </c>
      <c r="D59" s="80" t="s">
        <v>681</v>
      </c>
    </row>
    <row r="60" spans="1:4" ht="14.25">
      <c r="A60" s="371" t="s">
        <v>587</v>
      </c>
      <c r="B60" s="372" t="s">
        <v>588</v>
      </c>
      <c r="C60" s="373">
        <f>+INGRESOS!I186</f>
        <v>0</v>
      </c>
      <c r="D60" s="373">
        <f>+INGRESOS!K186</f>
        <v>0</v>
      </c>
    </row>
    <row r="61" spans="1:4" ht="14.25">
      <c r="A61" s="371" t="s">
        <v>1280</v>
      </c>
      <c r="B61" s="372" t="s">
        <v>1519</v>
      </c>
      <c r="C61" s="373">
        <f>+INGRESOS!I187</f>
        <v>0</v>
      </c>
      <c r="D61" s="373">
        <f>+INGRESOS!K187</f>
        <v>0</v>
      </c>
    </row>
    <row r="62" spans="1:4" ht="14.25">
      <c r="A62" s="371" t="s">
        <v>589</v>
      </c>
      <c r="B62" s="372" t="s">
        <v>133</v>
      </c>
      <c r="C62" s="373">
        <f>+INGRESOS!I188</f>
        <v>0</v>
      </c>
      <c r="D62" s="373">
        <f>+INGRESOS!K188</f>
        <v>0</v>
      </c>
    </row>
    <row r="63" spans="1:4" ht="14.25">
      <c r="A63" s="371" t="s">
        <v>590</v>
      </c>
      <c r="B63" s="372" t="s">
        <v>591</v>
      </c>
      <c r="C63" s="373">
        <f>+INGRESOS!I189</f>
        <v>0</v>
      </c>
      <c r="D63" s="373">
        <f>+INGRESOS!K189</f>
        <v>0</v>
      </c>
    </row>
    <row r="64" spans="1:4" ht="14.25">
      <c r="A64" s="371" t="s">
        <v>592</v>
      </c>
      <c r="B64" s="372" t="s">
        <v>593</v>
      </c>
      <c r="C64" s="373">
        <f>+INGRESOS!I190</f>
        <v>0</v>
      </c>
      <c r="D64" s="373">
        <f>+INGRESOS!K190</f>
        <v>0</v>
      </c>
    </row>
    <row r="65" spans="1:4" ht="14.25">
      <c r="A65" s="371" t="s">
        <v>594</v>
      </c>
      <c r="B65" s="372" t="s">
        <v>1527</v>
      </c>
      <c r="C65" s="373">
        <f>+INGRESOS!I191</f>
        <v>0</v>
      </c>
      <c r="D65" s="373">
        <f>+INGRESOS!K191</f>
        <v>0</v>
      </c>
    </row>
    <row r="66" spans="1:4" ht="14.25">
      <c r="A66" s="371" t="s">
        <v>595</v>
      </c>
      <c r="B66" s="372" t="s">
        <v>1744</v>
      </c>
      <c r="C66" s="373">
        <f>+INGRESOS!I192</f>
        <v>0</v>
      </c>
      <c r="D66" s="373">
        <f>+INGRESOS!K192</f>
        <v>0</v>
      </c>
    </row>
    <row r="67" spans="1:4" ht="14.25">
      <c r="A67" s="371" t="s">
        <v>596</v>
      </c>
      <c r="B67" s="372" t="s">
        <v>598</v>
      </c>
      <c r="C67" s="373">
        <f>+INGRESOS!I193</f>
        <v>0</v>
      </c>
      <c r="D67" s="373">
        <f>+INGRESOS!K193</f>
        <v>0</v>
      </c>
    </row>
    <row r="68" spans="1:4" ht="14.25">
      <c r="A68" s="371" t="s">
        <v>597</v>
      </c>
      <c r="B68" s="372" t="s">
        <v>600</v>
      </c>
      <c r="C68" s="373">
        <f>+INGRESOS!I194</f>
        <v>0</v>
      </c>
      <c r="D68" s="373">
        <f>+INGRESOS!K194</f>
        <v>0</v>
      </c>
    </row>
    <row r="69" spans="1:4" ht="14.25">
      <c r="A69" s="371" t="s">
        <v>599</v>
      </c>
      <c r="B69" s="372" t="s">
        <v>1282</v>
      </c>
      <c r="C69" s="373">
        <f>+INGRESOS!I195</f>
        <v>0</v>
      </c>
      <c r="D69" s="373">
        <f>+INGRESOS!K195</f>
        <v>0</v>
      </c>
    </row>
    <row r="70" spans="1:4" ht="14.25">
      <c r="A70" s="371" t="s">
        <v>601</v>
      </c>
      <c r="B70" s="372" t="s">
        <v>604</v>
      </c>
      <c r="C70" s="373">
        <f>+INGRESOS!I196</f>
        <v>0</v>
      </c>
      <c r="D70" s="373">
        <f>+INGRESOS!K196</f>
        <v>0</v>
      </c>
    </row>
    <row r="71" spans="1:4" ht="14.25">
      <c r="A71" s="371" t="s">
        <v>602</v>
      </c>
      <c r="B71" s="372" t="s">
        <v>606</v>
      </c>
      <c r="C71" s="373">
        <f>+INGRESOS!I197</f>
        <v>0</v>
      </c>
      <c r="D71" s="373">
        <f>+INGRESOS!K197</f>
        <v>0</v>
      </c>
    </row>
    <row r="72" spans="1:4" ht="14.25">
      <c r="A72" s="371" t="s">
        <v>603</v>
      </c>
      <c r="B72" s="372" t="s">
        <v>1570</v>
      </c>
      <c r="C72" s="373">
        <f>+INGRESOS!I198</f>
        <v>0</v>
      </c>
      <c r="D72" s="373">
        <f>+INGRESOS!K198</f>
        <v>0</v>
      </c>
    </row>
    <row r="73" spans="1:4" ht="14.25">
      <c r="A73" s="371" t="s">
        <v>605</v>
      </c>
      <c r="B73" s="372" t="s">
        <v>1528</v>
      </c>
      <c r="C73" s="373">
        <f>+INGRESOS!I199</f>
        <v>0</v>
      </c>
      <c r="D73" s="373">
        <f>+INGRESOS!K199</f>
        <v>0</v>
      </c>
    </row>
    <row r="74" spans="1:4" ht="14.25">
      <c r="A74" s="371" t="s">
        <v>607</v>
      </c>
      <c r="B74" s="372" t="s">
        <v>1745</v>
      </c>
      <c r="C74" s="373">
        <f>+INGRESOS!I200</f>
        <v>0</v>
      </c>
      <c r="D74" s="373">
        <f>+INGRESOS!K200</f>
        <v>0</v>
      </c>
    </row>
    <row r="75" spans="1:4" ht="14.25">
      <c r="A75" s="371" t="s">
        <v>1283</v>
      </c>
      <c r="B75" s="372" t="s">
        <v>1530</v>
      </c>
      <c r="C75" s="373">
        <f>+INGRESOS!I201</f>
        <v>0</v>
      </c>
      <c r="D75" s="373">
        <f>+INGRESOS!K201</f>
        <v>0</v>
      </c>
    </row>
    <row r="76" spans="1:4" ht="14.25">
      <c r="A76" s="371" t="s">
        <v>1529</v>
      </c>
      <c r="B76" s="372" t="s">
        <v>1532</v>
      </c>
      <c r="C76" s="373">
        <f>+INGRESOS!I202</f>
        <v>0</v>
      </c>
      <c r="D76" s="373">
        <f>+INGRESOS!K202</f>
        <v>0</v>
      </c>
    </row>
    <row r="77" spans="1:4" ht="14.25">
      <c r="A77" s="371" t="s">
        <v>1531</v>
      </c>
      <c r="B77" s="372" t="s">
        <v>1746</v>
      </c>
      <c r="C77" s="373">
        <f>+INGRESOS!I203</f>
        <v>0</v>
      </c>
      <c r="D77" s="373">
        <f>+INGRESOS!K203</f>
        <v>0</v>
      </c>
    </row>
    <row r="78" spans="1:4" ht="14.25">
      <c r="A78" s="371" t="s">
        <v>1747</v>
      </c>
      <c r="B78" s="372" t="s">
        <v>1748</v>
      </c>
      <c r="C78" s="373">
        <f>+INGRESOS!I204</f>
        <v>0</v>
      </c>
      <c r="D78" s="373">
        <f>+INGRESOS!K204</f>
        <v>0</v>
      </c>
    </row>
    <row r="79" spans="1:4" ht="14.25">
      <c r="A79" s="371" t="s">
        <v>1749</v>
      </c>
      <c r="B79" s="372" t="s">
        <v>1750</v>
      </c>
      <c r="C79" s="373">
        <f>+INGRESOS!I205</f>
        <v>0</v>
      </c>
      <c r="D79" s="373">
        <f>+INGRESOS!K205</f>
        <v>0</v>
      </c>
    </row>
    <row r="80" spans="1:4" ht="15" thickBot="1">
      <c r="A80" s="371" t="s">
        <v>1751</v>
      </c>
      <c r="B80" s="372" t="s">
        <v>1743</v>
      </c>
      <c r="C80" s="373">
        <f>+INGRESOS!I206</f>
        <v>0</v>
      </c>
      <c r="D80" s="373">
        <f>+INGRESOS!K206</f>
        <v>0</v>
      </c>
    </row>
    <row r="81" spans="1:4" ht="15.75" thickBot="1">
      <c r="A81" s="68" t="s">
        <v>757</v>
      </c>
      <c r="B81" s="12"/>
      <c r="C81" s="233">
        <f>C6+C38</f>
        <v>511137642.4200001</v>
      </c>
      <c r="D81" s="229">
        <f>D6+D38</f>
        <v>-80588730.84000006</v>
      </c>
    </row>
    <row r="82" ht="14.25">
      <c r="A82" s="60"/>
    </row>
  </sheetData>
  <sheetProtection/>
  <printOptions/>
  <pageMargins left="0.3937007874015748" right="0.3937007874015748" top="0.7874015748031497" bottom="0.7874015748031497" header="0" footer="0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K250"/>
  <sheetViews>
    <sheetView zoomScalePageLayoutView="0" workbookViewId="0" topLeftCell="A94">
      <selection activeCell="A209" sqref="A209"/>
    </sheetView>
  </sheetViews>
  <sheetFormatPr defaultColWidth="11.421875" defaultRowHeight="12.75"/>
  <cols>
    <col min="1" max="1" width="6.7109375" style="0" customWidth="1"/>
    <col min="2" max="2" width="22.7109375" style="0" customWidth="1"/>
    <col min="3" max="3" width="16.7109375" style="0" customWidth="1"/>
    <col min="4" max="5" width="14.7109375" style="0" customWidth="1"/>
    <col min="6" max="6" width="16.7109375" style="0" customWidth="1"/>
    <col min="7" max="8" width="14.7109375" style="0" customWidth="1"/>
    <col min="9" max="10" width="16.7109375" style="0" customWidth="1"/>
    <col min="11" max="11" width="9.7109375" style="0" customWidth="1"/>
  </cols>
  <sheetData>
    <row r="9" spans="1:10" ht="12.75">
      <c r="A9" s="32" t="s">
        <v>699</v>
      </c>
      <c r="B9" s="32"/>
      <c r="C9" s="32"/>
      <c r="D9" s="32"/>
      <c r="E9" s="32"/>
      <c r="F9" s="32"/>
      <c r="G9" s="32"/>
      <c r="H9" s="32"/>
      <c r="I9" s="32"/>
      <c r="J9" s="32" t="s">
        <v>739</v>
      </c>
    </row>
    <row r="10" spans="1:10" ht="13.5" thickBot="1">
      <c r="A10" s="84" t="s">
        <v>1878</v>
      </c>
      <c r="B10" s="84"/>
      <c r="C10" s="84"/>
      <c r="D10" s="84"/>
      <c r="E10" s="84"/>
      <c r="F10" s="84"/>
      <c r="G10" s="84"/>
      <c r="H10" s="32"/>
      <c r="I10" s="32"/>
      <c r="J10" s="32"/>
    </row>
    <row r="11" spans="1:11" ht="13.5" thickBot="1">
      <c r="A11" s="33"/>
      <c r="B11" s="20"/>
      <c r="C11" s="599" t="s">
        <v>673</v>
      </c>
      <c r="D11" s="600"/>
      <c r="E11" s="600"/>
      <c r="F11" s="601"/>
      <c r="G11" s="599" t="s">
        <v>710</v>
      </c>
      <c r="H11" s="600"/>
      <c r="I11" s="601"/>
      <c r="J11" s="276"/>
      <c r="K11" s="273"/>
    </row>
    <row r="12" spans="1:11" ht="15">
      <c r="A12" s="35" t="s">
        <v>684</v>
      </c>
      <c r="B12" s="36" t="s">
        <v>684</v>
      </c>
      <c r="C12" s="37" t="s">
        <v>702</v>
      </c>
      <c r="D12" s="602" t="s">
        <v>705</v>
      </c>
      <c r="E12" s="603"/>
      <c r="F12" s="37" t="s">
        <v>706</v>
      </c>
      <c r="G12" s="37" t="s">
        <v>707</v>
      </c>
      <c r="H12" s="37" t="s">
        <v>708</v>
      </c>
      <c r="I12" s="37" t="s">
        <v>677</v>
      </c>
      <c r="J12" s="277" t="s">
        <v>709</v>
      </c>
      <c r="K12" s="274" t="s">
        <v>326</v>
      </c>
    </row>
    <row r="13" spans="1:11" ht="13.5" thickBot="1">
      <c r="A13" s="39" t="s">
        <v>701</v>
      </c>
      <c r="B13" s="40" t="s">
        <v>672</v>
      </c>
      <c r="C13" s="41"/>
      <c r="D13" s="40" t="s">
        <v>703</v>
      </c>
      <c r="E13" s="42" t="s">
        <v>704</v>
      </c>
      <c r="F13" s="41"/>
      <c r="G13" s="41"/>
      <c r="H13" s="41"/>
      <c r="I13" s="41"/>
      <c r="J13" s="278"/>
      <c r="K13" s="381" t="s">
        <v>1192</v>
      </c>
    </row>
    <row r="14" spans="1:11" ht="13.5" thickBot="1">
      <c r="A14" s="118" t="s">
        <v>682</v>
      </c>
      <c r="B14" s="53" t="s">
        <v>711</v>
      </c>
      <c r="C14" s="204">
        <f>C16+C18+C20+C22+C24+C26+C30+C32</f>
        <v>725688759.79</v>
      </c>
      <c r="D14" s="204">
        <f aca="true" t="shared" si="0" ref="D14:I14">D16+D18+D20+D22+D24+D26+D30+D32</f>
        <v>50611725.730000004</v>
      </c>
      <c r="E14" s="204">
        <f t="shared" si="0"/>
        <v>200000</v>
      </c>
      <c r="F14" s="204">
        <f t="shared" si="0"/>
        <v>776500485.52</v>
      </c>
      <c r="G14" s="204">
        <f t="shared" si="0"/>
        <v>473633965.99</v>
      </c>
      <c r="H14" s="204">
        <f t="shared" si="0"/>
        <v>252496358.69000006</v>
      </c>
      <c r="I14" s="204">
        <f t="shared" si="0"/>
        <v>726130324.68</v>
      </c>
      <c r="J14" s="204">
        <f>J16+J18+J20+J22+J24+J26+J28+J30+J32</f>
        <v>50370160.839999914</v>
      </c>
      <c r="K14" s="283">
        <f>J14/F14</f>
        <v>0.06486816399898124</v>
      </c>
    </row>
    <row r="15" spans="1:11" ht="12.75">
      <c r="A15" s="22"/>
      <c r="B15" s="5"/>
      <c r="C15" s="183"/>
      <c r="D15" s="183"/>
      <c r="E15" s="183"/>
      <c r="F15" s="183"/>
      <c r="G15" s="183"/>
      <c r="H15" s="183"/>
      <c r="I15" s="183"/>
      <c r="J15" s="279"/>
      <c r="K15" s="6"/>
    </row>
    <row r="16" spans="1:11" ht="13.5" thickBot="1">
      <c r="A16" s="262" t="s">
        <v>850</v>
      </c>
      <c r="B16" s="263" t="s">
        <v>851</v>
      </c>
      <c r="C16" s="264">
        <f>EGRESOS!C9</f>
        <v>475966424.34</v>
      </c>
      <c r="D16" s="264">
        <f>EGRESOS!D9</f>
        <v>0</v>
      </c>
      <c r="E16" s="264">
        <f>EGRESOS!E9</f>
        <v>-3638265.05</v>
      </c>
      <c r="F16" s="264">
        <f>SUM(C16:E16)</f>
        <v>472328159.28999996</v>
      </c>
      <c r="G16" s="264">
        <f>EGRESOS!G9</f>
        <v>306613712.57</v>
      </c>
      <c r="H16" s="264">
        <f>EGRESOS!H9</f>
        <v>152172907.41000003</v>
      </c>
      <c r="I16" s="264">
        <f>SUM(G16:H16)</f>
        <v>458786619.98</v>
      </c>
      <c r="J16" s="280">
        <f>F16-I16</f>
        <v>13541539.309999943</v>
      </c>
      <c r="K16" s="284">
        <f>J16/F16</f>
        <v>0.028669769192578905</v>
      </c>
    </row>
    <row r="17" spans="1:11" ht="13.5" thickTop="1">
      <c r="A17" s="135"/>
      <c r="B17" s="147"/>
      <c r="C17" s="217"/>
      <c r="D17" s="217"/>
      <c r="E17" s="217"/>
      <c r="F17" s="217"/>
      <c r="G17" s="217"/>
      <c r="H17" s="217"/>
      <c r="I17" s="217"/>
      <c r="J17" s="281"/>
      <c r="K17" s="285"/>
    </row>
    <row r="18" spans="1:11" ht="13.5" thickBot="1">
      <c r="A18" s="262" t="s">
        <v>883</v>
      </c>
      <c r="B18" s="263" t="s">
        <v>884</v>
      </c>
      <c r="C18" s="264">
        <f>EGRESOS!C37</f>
        <v>69246703.68</v>
      </c>
      <c r="D18" s="264">
        <f>EGRESOS!D37</f>
        <v>9160183.379999999</v>
      </c>
      <c r="E18" s="264">
        <f>EGRESOS!E37</f>
        <v>2138265.05</v>
      </c>
      <c r="F18" s="264">
        <f>SUM(C18:E18)</f>
        <v>80545152.11</v>
      </c>
      <c r="G18" s="264">
        <f>EGRESOS!G37</f>
        <v>40136143.36</v>
      </c>
      <c r="H18" s="264">
        <f>EGRESOS!H37</f>
        <v>22263556.57</v>
      </c>
      <c r="I18" s="264">
        <f>SUM(G18:H18)</f>
        <v>62399699.93</v>
      </c>
      <c r="J18" s="280">
        <f>F18-I18</f>
        <v>18145452.18</v>
      </c>
      <c r="K18" s="284">
        <f>J18/F18</f>
        <v>0.22528298357694912</v>
      </c>
    </row>
    <row r="19" spans="1:11" ht="13.5" thickTop="1">
      <c r="A19" s="135"/>
      <c r="B19" s="244"/>
      <c r="C19" s="217"/>
      <c r="D19" s="217"/>
      <c r="E19" s="217"/>
      <c r="F19" s="217"/>
      <c r="G19" s="217"/>
      <c r="H19" s="217"/>
      <c r="I19" s="217"/>
      <c r="J19" s="281"/>
      <c r="K19" s="285"/>
    </row>
    <row r="20" spans="1:11" ht="13.5" thickBot="1">
      <c r="A20" s="262" t="s">
        <v>914</v>
      </c>
      <c r="B20" s="265" t="s">
        <v>915</v>
      </c>
      <c r="C20" s="264">
        <f>EGRESOS!C109</f>
        <v>10380000</v>
      </c>
      <c r="D20" s="264">
        <f>EGRESOS!D109</f>
        <v>0</v>
      </c>
      <c r="E20" s="264">
        <f>EGRESOS!E109</f>
        <v>200000</v>
      </c>
      <c r="F20" s="264">
        <f>SUM(C20:E20)</f>
        <v>10580000</v>
      </c>
      <c r="G20" s="264">
        <f>EGRESOS!G109</f>
        <v>6110376.8</v>
      </c>
      <c r="H20" s="264">
        <f>EGRESOS!H109</f>
        <v>2895948.0200000005</v>
      </c>
      <c r="I20" s="264">
        <f>SUM(G20:H20)</f>
        <v>9006324.82</v>
      </c>
      <c r="J20" s="280">
        <f>F20-I20</f>
        <v>1573675.1799999997</v>
      </c>
      <c r="K20" s="284">
        <f>J20/F20</f>
        <v>0.14874056521739126</v>
      </c>
    </row>
    <row r="21" spans="1:11" ht="13.5" thickTop="1">
      <c r="A21" s="185"/>
      <c r="B21" s="261"/>
      <c r="C21" s="55"/>
      <c r="D21" s="261"/>
      <c r="E21" s="261"/>
      <c r="F21" s="55"/>
      <c r="G21" s="55"/>
      <c r="H21" s="55"/>
      <c r="I21" s="55"/>
      <c r="J21" s="282"/>
      <c r="K21" s="285"/>
    </row>
    <row r="22" spans="1:11" ht="13.5" thickBot="1">
      <c r="A22" s="262" t="s">
        <v>931</v>
      </c>
      <c r="B22" s="265" t="s">
        <v>932</v>
      </c>
      <c r="C22" s="264">
        <f>EGRESOS!C136</f>
        <v>4080000</v>
      </c>
      <c r="D22" s="264">
        <f>EGRESOS!D136</f>
        <v>4116145.39</v>
      </c>
      <c r="E22" s="264">
        <f>EGRESOS!E136</f>
        <v>0</v>
      </c>
      <c r="F22" s="264">
        <f>SUM(C22:E22)</f>
        <v>8196145.390000001</v>
      </c>
      <c r="G22" s="264">
        <f>EGRESOS!G136</f>
        <v>1939091.59</v>
      </c>
      <c r="H22" s="264">
        <f>EGRESOS!H136</f>
        <v>6257053.8</v>
      </c>
      <c r="I22" s="264">
        <f>SUM(G22:H22)</f>
        <v>8196145.39</v>
      </c>
      <c r="J22" s="280">
        <f>F22-I22</f>
        <v>0</v>
      </c>
      <c r="K22" s="284">
        <f>J22/F22</f>
        <v>0</v>
      </c>
    </row>
    <row r="23" spans="1:11" ht="13.5" thickTop="1">
      <c r="A23" s="135"/>
      <c r="B23" s="244"/>
      <c r="C23" s="217"/>
      <c r="D23" s="217"/>
      <c r="E23" s="217"/>
      <c r="F23" s="217"/>
      <c r="G23" s="217"/>
      <c r="H23" s="217"/>
      <c r="I23" s="217"/>
      <c r="J23" s="281"/>
      <c r="K23" s="285"/>
    </row>
    <row r="24" spans="1:11" ht="13.5" thickBot="1">
      <c r="A24" s="262" t="s">
        <v>936</v>
      </c>
      <c r="B24" s="263" t="s">
        <v>937</v>
      </c>
      <c r="C24" s="264">
        <f>EGRESOS!C141</f>
        <v>5900000</v>
      </c>
      <c r="D24" s="264">
        <f>EGRESOS!D141</f>
        <v>10666991.69</v>
      </c>
      <c r="E24" s="264">
        <f>EGRESOS!E141</f>
        <v>-500000</v>
      </c>
      <c r="F24" s="264">
        <f>SUM(C24:E24)</f>
        <v>16066991.69</v>
      </c>
      <c r="G24" s="264">
        <f>EGRESOS!G141</f>
        <v>1854230.27</v>
      </c>
      <c r="H24" s="264">
        <f>EGRESOS!H141</f>
        <v>349300</v>
      </c>
      <c r="I24" s="264">
        <f>SUM(G24:H24)</f>
        <v>2203530.27</v>
      </c>
      <c r="J24" s="280">
        <f>F24-I24</f>
        <v>13863461.42</v>
      </c>
      <c r="K24" s="284">
        <f>J24/F24</f>
        <v>0.8628535874969386</v>
      </c>
    </row>
    <row r="25" spans="1:11" ht="13.5" thickTop="1">
      <c r="A25" s="135"/>
      <c r="B25" s="244"/>
      <c r="C25" s="217"/>
      <c r="D25" s="217"/>
      <c r="E25" s="217"/>
      <c r="F25" s="217"/>
      <c r="G25" s="217"/>
      <c r="H25" s="217"/>
      <c r="I25" s="217"/>
      <c r="J25" s="281"/>
      <c r="K25" s="285"/>
    </row>
    <row r="26" spans="1:11" ht="13.5" thickBot="1">
      <c r="A26" s="262" t="s">
        <v>944</v>
      </c>
      <c r="B26" s="266" t="s">
        <v>945</v>
      </c>
      <c r="C26" s="264">
        <f>EGRESOS!C156</f>
        <v>155615631.76999998</v>
      </c>
      <c r="D26" s="264">
        <f>EGRESOS!D156</f>
        <v>14560858.97</v>
      </c>
      <c r="E26" s="264">
        <f>EGRESOS!E156</f>
        <v>2000000</v>
      </c>
      <c r="F26" s="264">
        <f>SUM(C26:E26)</f>
        <v>172176490.73999998</v>
      </c>
      <c r="G26" s="264">
        <f>EGRESOS!G156</f>
        <v>110303570.99000001</v>
      </c>
      <c r="H26" s="264">
        <f>EGRESOS!H156</f>
        <v>58626887.00000001</v>
      </c>
      <c r="I26" s="264">
        <f>SUM(G26:H26)</f>
        <v>168930457.99</v>
      </c>
      <c r="J26" s="280">
        <f>F26-I26</f>
        <v>3246032.74999997</v>
      </c>
      <c r="K26" s="284">
        <f>J26/F26</f>
        <v>0.018852938261482717</v>
      </c>
    </row>
    <row r="27" spans="1:11" ht="13.5" thickTop="1">
      <c r="A27" s="135"/>
      <c r="B27" s="244"/>
      <c r="C27" s="217"/>
      <c r="D27" s="217"/>
      <c r="E27" s="217"/>
      <c r="F27" s="217"/>
      <c r="G27" s="217"/>
      <c r="H27" s="217"/>
      <c r="I27" s="217"/>
      <c r="J27" s="281"/>
      <c r="K27" s="285"/>
    </row>
    <row r="28" spans="1:11" ht="13.5" thickBot="1">
      <c r="A28" s="262" t="s">
        <v>1801</v>
      </c>
      <c r="B28" s="265" t="s">
        <v>1810</v>
      </c>
      <c r="C28" s="264">
        <f>+EGRESOS!C185</f>
        <v>0</v>
      </c>
      <c r="D28" s="264">
        <f>+EGRESOS!D185</f>
        <v>4000000</v>
      </c>
      <c r="E28" s="264">
        <f>+EGRESOS!E185</f>
        <v>0</v>
      </c>
      <c r="F28" s="264">
        <f>SUM(C28:E28)</f>
        <v>4000000</v>
      </c>
      <c r="G28" s="264">
        <f>+EGRESOS!G185</f>
        <v>4000000</v>
      </c>
      <c r="H28" s="264">
        <f>+EGRESOS!H185</f>
        <v>0</v>
      </c>
      <c r="I28" s="264">
        <f>SUM(G28:H28)</f>
        <v>4000000</v>
      </c>
      <c r="J28" s="280">
        <f>F28-I28</f>
        <v>0</v>
      </c>
      <c r="K28" s="284">
        <f>J28/F28</f>
        <v>0</v>
      </c>
    </row>
    <row r="29" spans="1:11" ht="13.5" thickTop="1">
      <c r="A29" s="135"/>
      <c r="B29" s="244"/>
      <c r="C29" s="217"/>
      <c r="D29" s="217"/>
      <c r="E29" s="217"/>
      <c r="F29" s="217"/>
      <c r="G29" s="217"/>
      <c r="H29" s="217"/>
      <c r="I29" s="217"/>
      <c r="J29" s="281"/>
      <c r="K29" s="285"/>
    </row>
    <row r="30" spans="1:11" s="147" customFormat="1" ht="13.5" thickBot="1">
      <c r="A30" s="262" t="s">
        <v>970</v>
      </c>
      <c r="B30" s="263" t="s">
        <v>971</v>
      </c>
      <c r="C30" s="264">
        <f>EGRESOS!C190</f>
        <v>4500000</v>
      </c>
      <c r="D30" s="264">
        <f>EGRESOS!D190</f>
        <v>12107546.3</v>
      </c>
      <c r="E30" s="264">
        <f>EGRESOS!E190</f>
        <v>0</v>
      </c>
      <c r="F30" s="264">
        <f>SUM(C30:E30)</f>
        <v>16607546.3</v>
      </c>
      <c r="G30" s="264">
        <f>EGRESOS!G190</f>
        <v>6676840.41</v>
      </c>
      <c r="H30" s="264">
        <f>EGRESOS!H190</f>
        <v>9930705.89</v>
      </c>
      <c r="I30" s="264">
        <f>SUM(G30:H30)</f>
        <v>16607546.3</v>
      </c>
      <c r="J30" s="280">
        <f>F30-I30</f>
        <v>0</v>
      </c>
      <c r="K30" s="284">
        <f>J30/F30</f>
        <v>0</v>
      </c>
    </row>
    <row r="31" spans="1:11" s="147" customFormat="1" ht="13.5" thickTop="1">
      <c r="A31" s="148"/>
      <c r="B31" s="55"/>
      <c r="C31" s="170"/>
      <c r="D31" s="170"/>
      <c r="E31" s="170"/>
      <c r="F31" s="170"/>
      <c r="G31" s="170"/>
      <c r="H31" s="170"/>
      <c r="I31" s="170"/>
      <c r="J31" s="318"/>
      <c r="K31" s="285"/>
    </row>
    <row r="32" spans="1:11" ht="13.5" thickBot="1">
      <c r="A32" s="128" t="s">
        <v>1240</v>
      </c>
      <c r="B32" s="129" t="s">
        <v>1078</v>
      </c>
      <c r="C32" s="166">
        <f>+EGRESOS!C194</f>
        <v>0</v>
      </c>
      <c r="D32" s="166">
        <f>+EGRESOS!D194</f>
        <v>0</v>
      </c>
      <c r="E32" s="166">
        <f>+EGRESOS!E194</f>
        <v>0</v>
      </c>
      <c r="F32" s="166">
        <f>SUM(C32:E32)</f>
        <v>0</v>
      </c>
      <c r="G32" s="166">
        <f>+EGRESOS!G194</f>
        <v>0</v>
      </c>
      <c r="H32" s="166">
        <f>+EGRESOS!H194</f>
        <v>0</v>
      </c>
      <c r="I32" s="166">
        <f>SUM(G32:H32)</f>
        <v>0</v>
      </c>
      <c r="J32" s="396">
        <f>F32-I32</f>
        <v>0</v>
      </c>
      <c r="K32" s="397" t="e">
        <f>J32/F32</f>
        <v>#DIV/0!</v>
      </c>
    </row>
    <row r="33" spans="1:10" ht="12.75">
      <c r="A33" s="52"/>
      <c r="B33" s="96"/>
      <c r="C33" s="2"/>
      <c r="D33" s="2"/>
      <c r="E33" s="2"/>
      <c r="F33" s="2"/>
      <c r="G33" s="2"/>
      <c r="H33" s="2"/>
      <c r="I33" s="2"/>
      <c r="J33" s="2"/>
    </row>
    <row r="34" spans="1:10" ht="12.75">
      <c r="A34" s="52"/>
      <c r="B34" s="96"/>
      <c r="C34" s="2"/>
      <c r="D34" s="2"/>
      <c r="E34" s="2"/>
      <c r="F34" s="2"/>
      <c r="G34" s="2"/>
      <c r="H34" s="2"/>
      <c r="I34" s="2"/>
      <c r="J34" s="2"/>
    </row>
    <row r="35" spans="1:10" ht="12.75">
      <c r="A35" s="52"/>
      <c r="B35" s="96"/>
      <c r="C35" s="2"/>
      <c r="D35" s="2"/>
      <c r="E35" s="2"/>
      <c r="F35" s="2"/>
      <c r="G35" s="2"/>
      <c r="H35" s="2"/>
      <c r="I35" s="2"/>
      <c r="J35" s="2"/>
    </row>
    <row r="36" spans="1:10" ht="12.75">
      <c r="A36" s="52"/>
      <c r="B36" s="96"/>
      <c r="C36" s="2"/>
      <c r="D36" s="2"/>
      <c r="E36" s="2"/>
      <c r="F36" s="2"/>
      <c r="G36" s="2"/>
      <c r="H36" s="2"/>
      <c r="I36" s="2"/>
      <c r="J36" s="2"/>
    </row>
    <row r="37" spans="1:10" ht="12.75">
      <c r="A37" s="52"/>
      <c r="B37" s="96"/>
      <c r="C37" s="2"/>
      <c r="D37" s="2"/>
      <c r="E37" s="2"/>
      <c r="F37" s="2"/>
      <c r="G37" s="2"/>
      <c r="H37" s="2"/>
      <c r="I37" s="2"/>
      <c r="J37" s="2"/>
    </row>
    <row r="38" spans="1:10" ht="12.75">
      <c r="A38" s="52"/>
      <c r="B38" s="96"/>
      <c r="C38" s="2"/>
      <c r="D38" s="2"/>
      <c r="E38" s="2"/>
      <c r="F38" s="2"/>
      <c r="G38" s="2"/>
      <c r="H38" s="2"/>
      <c r="I38" s="2"/>
      <c r="J38" s="2"/>
    </row>
    <row r="39" spans="1:10" ht="12.75">
      <c r="A39" s="52"/>
      <c r="B39" s="96"/>
      <c r="C39" s="2"/>
      <c r="D39" s="2"/>
      <c r="E39" s="2"/>
      <c r="F39" s="2"/>
      <c r="G39" s="2"/>
      <c r="H39" s="2"/>
      <c r="I39" s="2"/>
      <c r="J39" s="2"/>
    </row>
    <row r="40" spans="1:10" ht="12.75">
      <c r="A40" s="52"/>
      <c r="B40" s="96"/>
      <c r="C40" s="2"/>
      <c r="D40" s="2"/>
      <c r="E40" s="2"/>
      <c r="F40" s="2"/>
      <c r="G40" s="2"/>
      <c r="H40" s="2"/>
      <c r="I40" s="2"/>
      <c r="J40" s="2"/>
    </row>
    <row r="41" spans="1:10" ht="12.75">
      <c r="A41" s="52"/>
      <c r="B41" s="96"/>
      <c r="C41" s="2"/>
      <c r="D41" s="2"/>
      <c r="E41" s="2"/>
      <c r="F41" s="2"/>
      <c r="G41" s="2"/>
      <c r="H41" s="2"/>
      <c r="I41" s="2"/>
      <c r="J41" s="2"/>
    </row>
    <row r="42" spans="1:10" ht="12.75">
      <c r="A42" s="52"/>
      <c r="B42" s="96"/>
      <c r="C42" s="2"/>
      <c r="D42" s="2"/>
      <c r="E42" s="2"/>
      <c r="F42" s="2"/>
      <c r="G42" s="2"/>
      <c r="H42" s="2"/>
      <c r="I42" s="2"/>
      <c r="J42" s="2"/>
    </row>
    <row r="43" spans="1:10" ht="12.75">
      <c r="A43" s="52"/>
      <c r="B43" s="96"/>
      <c r="C43" s="2"/>
      <c r="D43" s="2"/>
      <c r="E43" s="2"/>
      <c r="F43" s="2"/>
      <c r="G43" s="2"/>
      <c r="H43" s="2"/>
      <c r="I43" s="2"/>
      <c r="J43" s="2"/>
    </row>
    <row r="44" spans="1:10" ht="12.75">
      <c r="A44" s="52"/>
      <c r="B44" s="96"/>
      <c r="C44" s="2"/>
      <c r="D44" s="2"/>
      <c r="E44" s="2"/>
      <c r="F44" s="2"/>
      <c r="G44" s="2"/>
      <c r="H44" s="2"/>
      <c r="I44" s="2"/>
      <c r="J44" s="2"/>
    </row>
    <row r="45" spans="1:10" ht="12.75">
      <c r="A45" s="52"/>
      <c r="B45" s="96"/>
      <c r="C45" s="2"/>
      <c r="D45" s="2"/>
      <c r="E45" s="2"/>
      <c r="F45" s="2"/>
      <c r="G45" s="2"/>
      <c r="H45" s="2"/>
      <c r="I45" s="2"/>
      <c r="J45" s="2"/>
    </row>
    <row r="46" spans="1:10" ht="12.75">
      <c r="A46" s="52"/>
      <c r="B46" s="96"/>
      <c r="C46" s="2"/>
      <c r="D46" s="2"/>
      <c r="E46" s="2"/>
      <c r="F46" s="2"/>
      <c r="G46" s="2"/>
      <c r="H46" s="2"/>
      <c r="I46" s="2"/>
      <c r="J46" s="2"/>
    </row>
    <row r="47" spans="1:10" ht="12.75">
      <c r="A47" s="52"/>
      <c r="B47" s="96"/>
      <c r="C47" s="2"/>
      <c r="D47" s="2"/>
      <c r="E47" s="2"/>
      <c r="F47" s="2"/>
      <c r="G47" s="2"/>
      <c r="H47" s="2"/>
      <c r="I47" s="2"/>
      <c r="J47" s="2"/>
    </row>
    <row r="48" spans="1:10" ht="12.75">
      <c r="A48" s="52"/>
      <c r="B48" s="96"/>
      <c r="C48" s="2"/>
      <c r="D48" s="2"/>
      <c r="E48" s="2"/>
      <c r="F48" s="2"/>
      <c r="G48" s="2"/>
      <c r="H48" s="2"/>
      <c r="I48" s="2"/>
      <c r="J48" s="2"/>
    </row>
    <row r="49" spans="1:10" ht="12.75">
      <c r="A49" s="52"/>
      <c r="B49" s="96"/>
      <c r="C49" s="2"/>
      <c r="D49" s="2"/>
      <c r="E49" s="2"/>
      <c r="F49" s="2"/>
      <c r="G49" s="2"/>
      <c r="H49" s="2"/>
      <c r="I49" s="2"/>
      <c r="J49" s="2"/>
    </row>
    <row r="50" spans="1:10" ht="12.75">
      <c r="A50" s="52"/>
      <c r="B50" s="96"/>
      <c r="C50" s="2"/>
      <c r="D50" s="2"/>
      <c r="E50" s="2"/>
      <c r="F50" s="2"/>
      <c r="G50" s="2"/>
      <c r="H50" s="2"/>
      <c r="I50" s="2"/>
      <c r="J50" s="2"/>
    </row>
    <row r="51" spans="1:10" ht="12.75">
      <c r="A51" s="52"/>
      <c r="B51" s="96"/>
      <c r="C51" s="2"/>
      <c r="D51" s="2"/>
      <c r="E51" s="2"/>
      <c r="F51" s="2"/>
      <c r="G51" s="2"/>
      <c r="H51" s="2"/>
      <c r="I51" s="2"/>
      <c r="J51" s="2"/>
    </row>
    <row r="52" spans="1:10" ht="12.75">
      <c r="A52" s="52"/>
      <c r="B52" s="96"/>
      <c r="C52" s="2"/>
      <c r="D52" s="2"/>
      <c r="E52" s="2"/>
      <c r="F52" s="2"/>
      <c r="G52" s="2"/>
      <c r="H52" s="2"/>
      <c r="I52" s="2"/>
      <c r="J52" s="2"/>
    </row>
    <row r="53" spans="1:10" ht="12.75">
      <c r="A53" s="52"/>
      <c r="B53" s="96"/>
      <c r="C53" s="2"/>
      <c r="D53" s="2"/>
      <c r="E53" s="2"/>
      <c r="F53" s="2"/>
      <c r="G53" s="2"/>
      <c r="H53" s="2"/>
      <c r="I53" s="2"/>
      <c r="J53" s="2"/>
    </row>
    <row r="54" spans="1:10" ht="12.75">
      <c r="A54" s="52"/>
      <c r="B54" s="96"/>
      <c r="C54" s="2"/>
      <c r="D54" s="2"/>
      <c r="E54" s="2"/>
      <c r="F54" s="2"/>
      <c r="G54" s="2"/>
      <c r="H54" s="2"/>
      <c r="I54" s="2"/>
      <c r="J54" s="2"/>
    </row>
    <row r="55" spans="1:10" ht="12.75">
      <c r="A55" s="52"/>
      <c r="B55" s="96"/>
      <c r="C55" s="2"/>
      <c r="D55" s="2"/>
      <c r="E55" s="2"/>
      <c r="F55" s="2"/>
      <c r="G55" s="2"/>
      <c r="H55" s="2"/>
      <c r="I55" s="2"/>
      <c r="J55" s="2"/>
    </row>
    <row r="56" spans="1:10" ht="12.75">
      <c r="A56" s="52"/>
      <c r="B56" s="96"/>
      <c r="C56" s="2"/>
      <c r="D56" s="2"/>
      <c r="E56" s="2"/>
      <c r="F56" s="2"/>
      <c r="G56" s="2"/>
      <c r="H56" s="2"/>
      <c r="I56" s="2"/>
      <c r="J56" s="2"/>
    </row>
    <row r="57" spans="1:10" ht="12.75">
      <c r="A57" s="52"/>
      <c r="B57" s="96"/>
      <c r="C57" s="2"/>
      <c r="D57" s="2"/>
      <c r="E57" s="2"/>
      <c r="F57" s="2"/>
      <c r="G57" s="2"/>
      <c r="H57" s="2"/>
      <c r="I57" s="2"/>
      <c r="J57" s="2"/>
    </row>
    <row r="58" spans="1:10" ht="12.75">
      <c r="A58" s="52"/>
      <c r="B58" s="96"/>
      <c r="C58" s="2"/>
      <c r="D58" s="2"/>
      <c r="E58" s="2"/>
      <c r="F58" s="2"/>
      <c r="G58" s="2"/>
      <c r="H58" s="2"/>
      <c r="I58" s="2"/>
      <c r="J58" s="2"/>
    </row>
    <row r="59" spans="1:10" ht="12.75">
      <c r="A59" s="32" t="s">
        <v>699</v>
      </c>
      <c r="B59" s="32"/>
      <c r="C59" s="32"/>
      <c r="D59" s="32"/>
      <c r="E59" s="32"/>
      <c r="F59" s="32"/>
      <c r="G59" s="32"/>
      <c r="H59" s="32"/>
      <c r="I59" s="32"/>
      <c r="J59" s="32" t="s">
        <v>740</v>
      </c>
    </row>
    <row r="60" spans="1:10" ht="13.5" thickBot="1">
      <c r="A60" s="84" t="s">
        <v>1894</v>
      </c>
      <c r="B60" s="84"/>
      <c r="C60" s="84"/>
      <c r="D60" s="84"/>
      <c r="E60" s="84"/>
      <c r="F60" s="84"/>
      <c r="G60" s="32"/>
      <c r="H60" s="32"/>
      <c r="I60" s="32"/>
      <c r="J60" s="32"/>
    </row>
    <row r="61" spans="1:11" ht="13.5" thickBot="1">
      <c r="A61" s="33"/>
      <c r="B61" s="20"/>
      <c r="C61" s="599" t="s">
        <v>673</v>
      </c>
      <c r="D61" s="600"/>
      <c r="E61" s="600"/>
      <c r="F61" s="601"/>
      <c r="G61" s="599" t="s">
        <v>710</v>
      </c>
      <c r="H61" s="600"/>
      <c r="I61" s="601"/>
      <c r="J61" s="276"/>
      <c r="K61" s="273"/>
    </row>
    <row r="62" spans="1:11" ht="15">
      <c r="A62" s="35" t="s">
        <v>684</v>
      </c>
      <c r="B62" s="36" t="s">
        <v>684</v>
      </c>
      <c r="C62" s="37" t="s">
        <v>702</v>
      </c>
      <c r="D62" s="602" t="s">
        <v>705</v>
      </c>
      <c r="E62" s="603"/>
      <c r="F62" s="37" t="s">
        <v>706</v>
      </c>
      <c r="G62" s="37" t="s">
        <v>707</v>
      </c>
      <c r="H62" s="37" t="s">
        <v>708</v>
      </c>
      <c r="I62" s="37" t="s">
        <v>677</v>
      </c>
      <c r="J62" s="277" t="s">
        <v>709</v>
      </c>
      <c r="K62" s="274" t="s">
        <v>326</v>
      </c>
    </row>
    <row r="63" spans="1:11" ht="13.5" thickBot="1">
      <c r="A63" s="271" t="s">
        <v>720</v>
      </c>
      <c r="B63" s="40" t="s">
        <v>672</v>
      </c>
      <c r="C63" s="41"/>
      <c r="D63" s="40" t="s">
        <v>703</v>
      </c>
      <c r="E63" s="42" t="s">
        <v>704</v>
      </c>
      <c r="F63" s="41"/>
      <c r="G63" s="41"/>
      <c r="H63" s="41"/>
      <c r="I63" s="41"/>
      <c r="J63" s="278"/>
      <c r="K63" s="381" t="s">
        <v>1192</v>
      </c>
    </row>
    <row r="64" spans="1:11" ht="13.5" thickBot="1">
      <c r="A64" s="118" t="s">
        <v>693</v>
      </c>
      <c r="B64" s="53" t="s">
        <v>721</v>
      </c>
      <c r="C64" s="204">
        <f>C66+C68+C70+C72+C74+C76+C78+C80</f>
        <v>659685190.13</v>
      </c>
      <c r="D64" s="204">
        <f aca="true" t="shared" si="1" ref="D64:J64">D66+D68+D70+D72+D74+D76+D78+D80</f>
        <v>243146127.58999997</v>
      </c>
      <c r="E64" s="204">
        <f t="shared" si="1"/>
        <v>23834395.83</v>
      </c>
      <c r="F64" s="204">
        <f t="shared" si="1"/>
        <v>926665713.55</v>
      </c>
      <c r="G64" s="204">
        <f t="shared" si="1"/>
        <v>394103341.28999996</v>
      </c>
      <c r="H64" s="204">
        <f t="shared" si="1"/>
        <v>219385486.17999998</v>
      </c>
      <c r="I64" s="204">
        <f t="shared" si="1"/>
        <v>613488827.47</v>
      </c>
      <c r="J64" s="204">
        <f t="shared" si="1"/>
        <v>313176886.08000004</v>
      </c>
      <c r="K64" s="283">
        <f>J64/F64</f>
        <v>0.33796101603914797</v>
      </c>
    </row>
    <row r="65" spans="1:11" ht="12.75">
      <c r="A65" s="22"/>
      <c r="B65" s="16"/>
      <c r="C65" s="183"/>
      <c r="D65" s="183"/>
      <c r="E65" s="183"/>
      <c r="F65" s="183"/>
      <c r="G65" s="183"/>
      <c r="H65" s="183"/>
      <c r="I65" s="183"/>
      <c r="J65" s="279"/>
      <c r="K65" s="275"/>
    </row>
    <row r="66" spans="1:11" ht="13.5" thickBot="1">
      <c r="A66" s="262" t="s">
        <v>984</v>
      </c>
      <c r="B66" s="263" t="s">
        <v>851</v>
      </c>
      <c r="C66" s="264">
        <f>EGRESOS!C221</f>
        <v>203770371.28</v>
      </c>
      <c r="D66" s="264">
        <f>EGRESOS!D221</f>
        <v>0</v>
      </c>
      <c r="E66" s="264">
        <f>EGRESOS!E221</f>
        <v>-3676500</v>
      </c>
      <c r="F66" s="264">
        <f>SUM(C66:E66)</f>
        <v>200093871.28</v>
      </c>
      <c r="G66" s="264">
        <f>EGRESOS!G221</f>
        <v>127841695.63</v>
      </c>
      <c r="H66" s="264">
        <f>EGRESOS!H221</f>
        <v>65882094.83</v>
      </c>
      <c r="I66" s="264">
        <f>SUM(G66:H66)</f>
        <v>193723790.45999998</v>
      </c>
      <c r="J66" s="280">
        <f>F66-I66</f>
        <v>6370080.820000023</v>
      </c>
      <c r="K66" s="284">
        <f>J66/F66</f>
        <v>0.03183546192219997</v>
      </c>
    </row>
    <row r="67" spans="1:11" ht="13.5" thickTop="1">
      <c r="A67" s="135"/>
      <c r="B67" s="147"/>
      <c r="C67" s="217"/>
      <c r="D67" s="217"/>
      <c r="E67" s="217"/>
      <c r="F67" s="217"/>
      <c r="G67" s="217"/>
      <c r="H67" s="217"/>
      <c r="I67" s="217"/>
      <c r="J67" s="281"/>
      <c r="K67" s="285"/>
    </row>
    <row r="68" spans="1:11" ht="13.5" thickBot="1">
      <c r="A68" s="262" t="s">
        <v>1000</v>
      </c>
      <c r="B68" s="263" t="s">
        <v>884</v>
      </c>
      <c r="C68" s="264">
        <f>EGRESOS!C246</f>
        <v>327255818.85</v>
      </c>
      <c r="D68" s="264">
        <f>EGRESOS!D246</f>
        <v>55002111.87</v>
      </c>
      <c r="E68" s="264">
        <f>EGRESOS!E246</f>
        <v>35546655.83</v>
      </c>
      <c r="F68" s="264">
        <f>SUM(C68:E68)</f>
        <v>417804586.55</v>
      </c>
      <c r="G68" s="264">
        <f>EGRESOS!G246</f>
        <v>209632824.48999998</v>
      </c>
      <c r="H68" s="264">
        <f>EGRESOS!H246</f>
        <v>78404863.49000001</v>
      </c>
      <c r="I68" s="264">
        <f>SUM(G68:H68)</f>
        <v>288037687.98</v>
      </c>
      <c r="J68" s="280">
        <f>F68-I68</f>
        <v>129766898.57</v>
      </c>
      <c r="K68" s="284">
        <f>J68/F68</f>
        <v>0.3105923265264834</v>
      </c>
    </row>
    <row r="69" spans="1:11" ht="13.5" thickTop="1">
      <c r="A69" s="135"/>
      <c r="B69" s="156"/>
      <c r="C69" s="217"/>
      <c r="D69" s="217"/>
      <c r="E69" s="217"/>
      <c r="F69" s="217"/>
      <c r="G69" s="217"/>
      <c r="H69" s="217"/>
      <c r="I69" s="217"/>
      <c r="J69" s="281"/>
      <c r="K69" s="285"/>
    </row>
    <row r="70" spans="1:11" ht="13.5" thickBot="1">
      <c r="A70" s="262" t="s">
        <v>1032</v>
      </c>
      <c r="B70" s="267" t="s">
        <v>718</v>
      </c>
      <c r="C70" s="264">
        <f>EGRESOS!C299</f>
        <v>55459000</v>
      </c>
      <c r="D70" s="264">
        <f>EGRESOS!D299</f>
        <v>17659263.17</v>
      </c>
      <c r="E70" s="264">
        <f>EGRESOS!E299</f>
        <v>5964239.999999999</v>
      </c>
      <c r="F70" s="264">
        <f>SUM(C70:E70)</f>
        <v>79082503.17</v>
      </c>
      <c r="G70" s="264">
        <f>EGRESOS!G299</f>
        <v>20813822.53</v>
      </c>
      <c r="H70" s="264">
        <f>EGRESOS!H299</f>
        <v>36558931.14</v>
      </c>
      <c r="I70" s="264">
        <f>SUM(G70:H70)</f>
        <v>57372753.67</v>
      </c>
      <c r="J70" s="280">
        <f>F70-I70</f>
        <v>21709749.5</v>
      </c>
      <c r="K70" s="284">
        <f>J70/F70</f>
        <v>0.2745202621284199</v>
      </c>
    </row>
    <row r="71" spans="1:11" ht="13.5" thickTop="1">
      <c r="A71" s="185"/>
      <c r="B71" s="261"/>
      <c r="C71" s="55"/>
      <c r="D71" s="261"/>
      <c r="E71" s="261"/>
      <c r="F71" s="55"/>
      <c r="G71" s="55"/>
      <c r="H71" s="55"/>
      <c r="I71" s="55"/>
      <c r="J71" s="282"/>
      <c r="K71" s="285"/>
    </row>
    <row r="72" spans="1:11" ht="13.5" thickBot="1">
      <c r="A72" s="331" t="s">
        <v>640</v>
      </c>
      <c r="B72" s="332" t="s">
        <v>932</v>
      </c>
      <c r="C72" s="264">
        <f>+EGRESOS!C343</f>
        <v>2700000</v>
      </c>
      <c r="D72" s="264">
        <f>+EGRESOS!D343</f>
        <v>537210.55</v>
      </c>
      <c r="E72" s="264">
        <f>+EGRESOS!E343</f>
        <v>0</v>
      </c>
      <c r="F72" s="264">
        <f>SUM(C72:E72)</f>
        <v>3237210.55</v>
      </c>
      <c r="G72" s="264">
        <f>+EGRESOS!G343</f>
        <v>0</v>
      </c>
      <c r="H72" s="264">
        <f>+EGRESOS!H343</f>
        <v>2170969.89</v>
      </c>
      <c r="I72" s="264">
        <f>SUM(G72:H72)</f>
        <v>2170969.89</v>
      </c>
      <c r="J72" s="280">
        <f>F72-I72</f>
        <v>1066240.6599999997</v>
      </c>
      <c r="K72" s="284">
        <f>J72/F72</f>
        <v>0.32937019187707756</v>
      </c>
    </row>
    <row r="73" spans="1:11" ht="13.5" thickTop="1">
      <c r="A73" s="185"/>
      <c r="B73" s="261"/>
      <c r="C73" s="55"/>
      <c r="D73" s="261"/>
      <c r="E73" s="261"/>
      <c r="F73" s="55"/>
      <c r="G73" s="55"/>
      <c r="H73" s="55"/>
      <c r="I73" s="55"/>
      <c r="J73" s="282"/>
      <c r="K73" s="285"/>
    </row>
    <row r="74" spans="1:11" ht="13.5" thickBot="1">
      <c r="A74" s="262" t="s">
        <v>1063</v>
      </c>
      <c r="B74" s="268" t="s">
        <v>937</v>
      </c>
      <c r="C74" s="264">
        <f>EGRESOS!C348</f>
        <v>45250000</v>
      </c>
      <c r="D74" s="264">
        <f>EGRESOS!D348</f>
        <v>169947542</v>
      </c>
      <c r="E74" s="264">
        <f>EGRESOS!E348</f>
        <v>-14000000</v>
      </c>
      <c r="F74" s="264">
        <f>SUM(C74:E74)</f>
        <v>201197542</v>
      </c>
      <c r="G74" s="264">
        <f>EGRESOS!G348</f>
        <v>20814998.64</v>
      </c>
      <c r="H74" s="264">
        <f>EGRESOS!H348</f>
        <v>27476346.080000002</v>
      </c>
      <c r="I74" s="264">
        <f>SUM(G74:H74)</f>
        <v>48291344.72</v>
      </c>
      <c r="J74" s="280">
        <f>F74-I74</f>
        <v>152906197.28</v>
      </c>
      <c r="K74" s="284">
        <f>J74/F74</f>
        <v>0.7599804438962778</v>
      </c>
    </row>
    <row r="75" spans="1:11" ht="13.5" thickTop="1">
      <c r="A75" s="135"/>
      <c r="B75" s="156"/>
      <c r="C75" s="217"/>
      <c r="D75" s="217"/>
      <c r="E75" s="217"/>
      <c r="F75" s="217"/>
      <c r="G75" s="217"/>
      <c r="H75" s="217"/>
      <c r="I75" s="217"/>
      <c r="J75" s="281"/>
      <c r="K75" s="285"/>
    </row>
    <row r="76" spans="1:11" ht="13.5" thickBot="1">
      <c r="A76" s="262" t="s">
        <v>294</v>
      </c>
      <c r="B76" s="267" t="s">
        <v>719</v>
      </c>
      <c r="C76" s="264">
        <f>EGRESOS!C365</f>
        <v>18750000</v>
      </c>
      <c r="D76" s="264">
        <f>EGRESOS!D365</f>
        <v>0</v>
      </c>
      <c r="E76" s="264">
        <f>EGRESOS!E365</f>
        <v>0</v>
      </c>
      <c r="F76" s="264">
        <f>SUM(C76:E76)</f>
        <v>18750000</v>
      </c>
      <c r="G76" s="264">
        <f>EGRESOS!G365</f>
        <v>15000000</v>
      </c>
      <c r="H76" s="264">
        <f>EGRESOS!H365</f>
        <v>3750000</v>
      </c>
      <c r="I76" s="264">
        <f>SUM(G76:H76)</f>
        <v>18750000</v>
      </c>
      <c r="J76" s="280">
        <f>F76-I76</f>
        <v>0</v>
      </c>
      <c r="K76" s="284">
        <f>J76/F76</f>
        <v>0</v>
      </c>
    </row>
    <row r="77" spans="1:11" ht="13.5" thickTop="1">
      <c r="A77" s="148"/>
      <c r="B77" s="155"/>
      <c r="C77" s="170"/>
      <c r="D77" s="170"/>
      <c r="E77" s="170"/>
      <c r="F77" s="170"/>
      <c r="G77" s="170"/>
      <c r="H77" s="170"/>
      <c r="I77" s="170"/>
      <c r="J77" s="318"/>
      <c r="K77" s="285"/>
    </row>
    <row r="78" spans="1:11" ht="13.5" thickBot="1">
      <c r="A78" s="262" t="s">
        <v>651</v>
      </c>
      <c r="B78" s="267" t="s">
        <v>971</v>
      </c>
      <c r="C78" s="264">
        <f>EGRESOS!C384</f>
        <v>6500000</v>
      </c>
      <c r="D78" s="264">
        <f>EGRESOS!D384</f>
        <v>0</v>
      </c>
      <c r="E78" s="264">
        <f>EGRESOS!E384</f>
        <v>0</v>
      </c>
      <c r="F78" s="264">
        <f>SUM(C78:E78)</f>
        <v>6500000</v>
      </c>
      <c r="G78" s="264">
        <f>EGRESOS!G384</f>
        <v>0</v>
      </c>
      <c r="H78" s="264">
        <f>EGRESOS!H384</f>
        <v>5142280.75</v>
      </c>
      <c r="I78" s="264">
        <f>SUM(G78:H78)</f>
        <v>5142280.75</v>
      </c>
      <c r="J78" s="280">
        <f>F78-I78</f>
        <v>1357719.25</v>
      </c>
      <c r="K78" s="284">
        <f>J78/F78</f>
        <v>0.20887988461538462</v>
      </c>
    </row>
    <row r="79" spans="1:11" ht="13.5" thickTop="1">
      <c r="A79" s="148"/>
      <c r="B79" s="155"/>
      <c r="C79" s="170"/>
      <c r="D79" s="170"/>
      <c r="E79" s="170"/>
      <c r="F79" s="170"/>
      <c r="G79" s="170"/>
      <c r="H79" s="170"/>
      <c r="I79" s="170"/>
      <c r="J79" s="318"/>
      <c r="K79" s="285"/>
    </row>
    <row r="80" spans="1:11" ht="13.5" thickBot="1">
      <c r="A80" s="262" t="s">
        <v>1351</v>
      </c>
      <c r="B80" s="267" t="s">
        <v>1078</v>
      </c>
      <c r="C80" s="264">
        <f>+EGRESOS!C388</f>
        <v>0</v>
      </c>
      <c r="D80" s="264">
        <f>+EGRESOS!D388</f>
        <v>0</v>
      </c>
      <c r="E80" s="264">
        <f>+EGRESOS!E388</f>
        <v>0</v>
      </c>
      <c r="F80" s="264">
        <f>+EGRESOS!F388</f>
        <v>0</v>
      </c>
      <c r="G80" s="264">
        <f>+EGRESOS!G388</f>
        <v>0</v>
      </c>
      <c r="H80" s="264">
        <f>+EGRESOS!H388</f>
        <v>0</v>
      </c>
      <c r="I80" s="264">
        <f>SUM(G80:H80)</f>
        <v>0</v>
      </c>
      <c r="J80" s="280">
        <f>F80-I80</f>
        <v>0</v>
      </c>
      <c r="K80" s="284">
        <v>0</v>
      </c>
    </row>
    <row r="81" spans="1:11" ht="14.25" thickBot="1" thickTop="1">
      <c r="A81" s="128"/>
      <c r="B81" s="151"/>
      <c r="C81" s="130"/>
      <c r="D81" s="130"/>
      <c r="E81" s="130"/>
      <c r="F81" s="130"/>
      <c r="G81" s="130"/>
      <c r="H81" s="130"/>
      <c r="I81" s="130"/>
      <c r="J81" s="286"/>
      <c r="K81" s="14"/>
    </row>
    <row r="82" spans="1:10" ht="12.75">
      <c r="A82" s="133"/>
      <c r="B82" s="155"/>
      <c r="C82" s="77"/>
      <c r="D82" s="77"/>
      <c r="E82" s="77"/>
      <c r="F82" s="77"/>
      <c r="G82" s="77"/>
      <c r="H82" s="77"/>
      <c r="I82" s="77"/>
      <c r="J82" s="77"/>
    </row>
    <row r="83" spans="1:10" ht="12.75">
      <c r="A83" s="133"/>
      <c r="B83" s="155"/>
      <c r="C83" s="77"/>
      <c r="D83" s="77"/>
      <c r="E83" s="77"/>
      <c r="F83" s="77"/>
      <c r="G83" s="77"/>
      <c r="H83" s="77"/>
      <c r="I83" s="77"/>
      <c r="J83" s="77"/>
    </row>
    <row r="84" spans="1:10" ht="12.75">
      <c r="A84" s="133"/>
      <c r="B84" s="155"/>
      <c r="C84" s="77"/>
      <c r="D84" s="77"/>
      <c r="E84" s="77"/>
      <c r="F84" s="77"/>
      <c r="G84" s="77"/>
      <c r="H84" s="77"/>
      <c r="I84" s="77"/>
      <c r="J84" s="77"/>
    </row>
    <row r="85" spans="1:10" ht="12.75">
      <c r="A85" s="133"/>
      <c r="B85" s="155"/>
      <c r="C85" s="77"/>
      <c r="D85" s="77"/>
      <c r="E85" s="77"/>
      <c r="F85" s="77"/>
      <c r="G85" s="77"/>
      <c r="H85" s="77"/>
      <c r="I85" s="77"/>
      <c r="J85" s="77"/>
    </row>
    <row r="86" spans="1:10" ht="12.75">
      <c r="A86" s="133"/>
      <c r="B86" s="155"/>
      <c r="C86" s="77"/>
      <c r="D86" s="77"/>
      <c r="E86" s="77"/>
      <c r="F86" s="77"/>
      <c r="G86" s="77"/>
      <c r="H86" s="77"/>
      <c r="I86" s="77"/>
      <c r="J86" s="77"/>
    </row>
    <row r="87" spans="1:10" ht="12.75">
      <c r="A87" s="133"/>
      <c r="B87" s="155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133"/>
      <c r="B88" s="155"/>
      <c r="C88" s="77"/>
      <c r="D88" s="77"/>
      <c r="E88" s="77"/>
      <c r="F88" s="77"/>
      <c r="G88" s="77"/>
      <c r="H88" s="77"/>
      <c r="I88" s="77"/>
      <c r="J88" s="77"/>
    </row>
    <row r="89" spans="1:10" ht="12.75">
      <c r="A89" s="133"/>
      <c r="B89" s="155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133"/>
      <c r="B90" s="155"/>
      <c r="C90" s="77"/>
      <c r="D90" s="77"/>
      <c r="E90" s="77"/>
      <c r="F90" s="77"/>
      <c r="G90" s="77"/>
      <c r="H90" s="77"/>
      <c r="I90" s="77"/>
      <c r="J90" s="77"/>
    </row>
    <row r="91" spans="1:10" ht="12.75">
      <c r="A91" s="133"/>
      <c r="B91" s="155"/>
      <c r="C91" s="77"/>
      <c r="D91" s="77"/>
      <c r="E91" s="77"/>
      <c r="F91" s="77"/>
      <c r="G91" s="77"/>
      <c r="H91" s="77"/>
      <c r="I91" s="77"/>
      <c r="J91" s="77"/>
    </row>
    <row r="92" spans="1:10" ht="12.75">
      <c r="A92" s="133"/>
      <c r="B92" s="155"/>
      <c r="C92" s="77"/>
      <c r="D92" s="77"/>
      <c r="E92" s="77"/>
      <c r="F92" s="77"/>
      <c r="G92" s="77"/>
      <c r="H92" s="77"/>
      <c r="I92" s="77"/>
      <c r="J92" s="77"/>
    </row>
    <row r="93" spans="1:10" ht="12.75">
      <c r="A93" s="133"/>
      <c r="B93" s="155"/>
      <c r="C93" s="77"/>
      <c r="D93" s="77"/>
      <c r="E93" s="77"/>
      <c r="F93" s="77"/>
      <c r="G93" s="77"/>
      <c r="H93" s="77"/>
      <c r="I93" s="77"/>
      <c r="J93" s="77"/>
    </row>
    <row r="94" spans="1:10" ht="12.75">
      <c r="A94" s="133"/>
      <c r="B94" s="155"/>
      <c r="C94" s="77"/>
      <c r="D94" s="77"/>
      <c r="E94" s="77"/>
      <c r="F94" s="77"/>
      <c r="G94" s="77"/>
      <c r="H94" s="77"/>
      <c r="I94" s="77"/>
      <c r="J94" s="77"/>
    </row>
    <row r="95" spans="1:10" ht="12.75">
      <c r="A95" s="133"/>
      <c r="B95" s="155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133"/>
      <c r="B96" s="155"/>
      <c r="C96" s="77"/>
      <c r="D96" s="77"/>
      <c r="E96" s="77"/>
      <c r="F96" s="77"/>
      <c r="G96" s="77"/>
      <c r="H96" s="77"/>
      <c r="I96" s="77"/>
      <c r="J96" s="77"/>
    </row>
    <row r="97" spans="1:10" ht="12.75">
      <c r="A97" s="133"/>
      <c r="B97" s="155"/>
      <c r="C97" s="77"/>
      <c r="D97" s="77"/>
      <c r="E97" s="77"/>
      <c r="F97" s="77"/>
      <c r="G97" s="77"/>
      <c r="H97" s="77"/>
      <c r="I97" s="77"/>
      <c r="J97" s="77"/>
    </row>
    <row r="98" spans="1:10" ht="12.75">
      <c r="A98" s="133"/>
      <c r="B98" s="155"/>
      <c r="C98" s="77"/>
      <c r="D98" s="77"/>
      <c r="E98" s="77"/>
      <c r="F98" s="77"/>
      <c r="G98" s="77"/>
      <c r="H98" s="77"/>
      <c r="I98" s="77"/>
      <c r="J98" s="77"/>
    </row>
    <row r="99" spans="1:10" ht="12.75">
      <c r="A99" s="133"/>
      <c r="B99" s="155"/>
      <c r="C99" s="77"/>
      <c r="D99" s="77"/>
      <c r="E99" s="77"/>
      <c r="F99" s="77"/>
      <c r="G99" s="77"/>
      <c r="H99" s="77"/>
      <c r="I99" s="77"/>
      <c r="J99" s="77"/>
    </row>
    <row r="100" spans="1:10" ht="12.75">
      <c r="A100" s="133"/>
      <c r="B100" s="155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133"/>
      <c r="B101" s="155"/>
      <c r="C101" s="77"/>
      <c r="D101" s="77"/>
      <c r="E101" s="77"/>
      <c r="F101" s="77"/>
      <c r="G101" s="77"/>
      <c r="H101" s="77"/>
      <c r="I101" s="77"/>
      <c r="J101" s="77"/>
    </row>
    <row r="102" spans="1:10" ht="12.75">
      <c r="A102" s="133"/>
      <c r="B102" s="155"/>
      <c r="C102" s="77"/>
      <c r="D102" s="77"/>
      <c r="E102" s="77"/>
      <c r="F102" s="77"/>
      <c r="G102" s="77"/>
      <c r="H102" s="77"/>
      <c r="I102" s="77"/>
      <c r="J102" s="77"/>
    </row>
    <row r="103" spans="1:10" ht="12.75">
      <c r="A103" s="133"/>
      <c r="B103" s="155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133"/>
      <c r="B104" s="155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133"/>
      <c r="B105" s="155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133"/>
      <c r="B106" s="155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133"/>
      <c r="B107" s="155"/>
      <c r="C107" s="77"/>
      <c r="D107" s="77"/>
      <c r="E107" s="77"/>
      <c r="F107" s="77"/>
      <c r="G107" s="77"/>
      <c r="H107" s="77"/>
      <c r="I107" s="77"/>
      <c r="J107" s="77"/>
    </row>
    <row r="108" spans="1:10" ht="12.75">
      <c r="A108" s="52"/>
      <c r="B108" s="51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52"/>
      <c r="B109" s="51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52"/>
      <c r="B110" s="51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52"/>
      <c r="B111" s="51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32" t="s">
        <v>699</v>
      </c>
      <c r="B112" s="32"/>
      <c r="C112" s="32"/>
      <c r="D112" s="32"/>
      <c r="E112" s="32"/>
      <c r="F112" s="32"/>
      <c r="G112" s="32"/>
      <c r="H112" s="32"/>
      <c r="I112" s="32"/>
      <c r="J112" s="32" t="s">
        <v>741</v>
      </c>
    </row>
    <row r="113" spans="1:10" ht="13.5" thickBot="1">
      <c r="A113" s="84" t="s">
        <v>1895</v>
      </c>
      <c r="B113" s="84"/>
      <c r="C113" s="84"/>
      <c r="D113" s="84"/>
      <c r="E113" s="84"/>
      <c r="F113" s="32"/>
      <c r="G113" s="32"/>
      <c r="H113" s="32"/>
      <c r="I113" s="32"/>
      <c r="J113" s="32"/>
    </row>
    <row r="114" spans="1:11" ht="13.5" thickBot="1">
      <c r="A114" s="33"/>
      <c r="B114" s="20"/>
      <c r="C114" s="599" t="s">
        <v>673</v>
      </c>
      <c r="D114" s="600"/>
      <c r="E114" s="600"/>
      <c r="F114" s="601"/>
      <c r="G114" s="599" t="s">
        <v>710</v>
      </c>
      <c r="H114" s="600"/>
      <c r="I114" s="601"/>
      <c r="J114" s="276"/>
      <c r="K114" s="273"/>
    </row>
    <row r="115" spans="1:11" ht="15">
      <c r="A115" s="35" t="s">
        <v>684</v>
      </c>
      <c r="B115" s="36" t="s">
        <v>684</v>
      </c>
      <c r="C115" s="37" t="s">
        <v>702</v>
      </c>
      <c r="D115" s="602" t="s">
        <v>705</v>
      </c>
      <c r="E115" s="603"/>
      <c r="F115" s="37" t="s">
        <v>706</v>
      </c>
      <c r="G115" s="37" t="s">
        <v>707</v>
      </c>
      <c r="H115" s="37" t="s">
        <v>708</v>
      </c>
      <c r="I115" s="37" t="s">
        <v>677</v>
      </c>
      <c r="J115" s="277" t="s">
        <v>709</v>
      </c>
      <c r="K115" s="274" t="s">
        <v>326</v>
      </c>
    </row>
    <row r="116" spans="1:11" ht="13.5" thickBot="1">
      <c r="A116" s="272" t="s">
        <v>726</v>
      </c>
      <c r="B116" s="40" t="s">
        <v>672</v>
      </c>
      <c r="C116" s="41"/>
      <c r="D116" s="40" t="s">
        <v>703</v>
      </c>
      <c r="E116" s="42" t="s">
        <v>704</v>
      </c>
      <c r="F116" s="41"/>
      <c r="G116" s="41"/>
      <c r="H116" s="41"/>
      <c r="I116" s="41"/>
      <c r="J116" s="278"/>
      <c r="K116" s="381" t="s">
        <v>1192</v>
      </c>
    </row>
    <row r="117" spans="1:11" ht="13.5" thickBot="1">
      <c r="A117" s="118" t="s">
        <v>727</v>
      </c>
      <c r="B117" s="53" t="s">
        <v>728</v>
      </c>
      <c r="C117" s="204">
        <f>C119+C121+C123+C125+C127+C131+C129</f>
        <v>331498743.79999995</v>
      </c>
      <c r="D117" s="204">
        <f aca="true" t="shared" si="2" ref="D117:J117">D119+D121+D123+D125+D127+D131+D129</f>
        <v>353015653.81000006</v>
      </c>
      <c r="E117" s="204">
        <f t="shared" si="2"/>
        <v>-23964395.83</v>
      </c>
      <c r="F117" s="204">
        <f t="shared" si="2"/>
        <v>660550001.7800001</v>
      </c>
      <c r="G117" s="204">
        <f t="shared" si="2"/>
        <v>70343415.68</v>
      </c>
      <c r="H117" s="204">
        <f t="shared" si="2"/>
        <v>171940653.67000002</v>
      </c>
      <c r="I117" s="204">
        <f t="shared" si="2"/>
        <v>242284069.35000002</v>
      </c>
      <c r="J117" s="204">
        <f t="shared" si="2"/>
        <v>418265932.43000007</v>
      </c>
      <c r="K117" s="283">
        <f>J117/F117</f>
        <v>0.6332085857283911</v>
      </c>
    </row>
    <row r="118" spans="1:11" ht="12.75">
      <c r="A118" s="22"/>
      <c r="B118" s="16"/>
      <c r="C118" s="183"/>
      <c r="D118" s="183"/>
      <c r="E118" s="183"/>
      <c r="F118" s="183"/>
      <c r="G118" s="183"/>
      <c r="H118" s="183"/>
      <c r="I118" s="183"/>
      <c r="J118" s="279"/>
      <c r="K118" s="285"/>
    </row>
    <row r="119" spans="1:11" ht="13.5" thickBot="1">
      <c r="A119" s="262" t="s">
        <v>1193</v>
      </c>
      <c r="B119" s="263" t="s">
        <v>851</v>
      </c>
      <c r="C119" s="264">
        <f>+EGRESOS!C431</f>
        <v>24963904.49</v>
      </c>
      <c r="D119" s="264">
        <f>+EGRESOS!D431</f>
        <v>0</v>
      </c>
      <c r="E119" s="264">
        <f>+EGRESOS!E431</f>
        <v>-3000</v>
      </c>
      <c r="F119" s="264">
        <f>SUM(C119:E119)</f>
        <v>24960904.49</v>
      </c>
      <c r="G119" s="264">
        <f>+EGRESOS!G431</f>
        <v>17086860.56</v>
      </c>
      <c r="H119" s="264">
        <f>+EGRESOS!H431</f>
        <v>7537904.43</v>
      </c>
      <c r="I119" s="264">
        <f>SUM(G119:H119)</f>
        <v>24624764.99</v>
      </c>
      <c r="J119" s="280">
        <f>F119-I119</f>
        <v>336139.5</v>
      </c>
      <c r="K119" s="284">
        <f>J119/F119</f>
        <v>0.013466639405421643</v>
      </c>
    </row>
    <row r="120" spans="1:11" ht="13.5" thickTop="1">
      <c r="A120" s="9"/>
      <c r="B120" s="5"/>
      <c r="C120" s="76"/>
      <c r="D120" s="76"/>
      <c r="E120" s="76"/>
      <c r="F120" s="76"/>
      <c r="G120" s="76"/>
      <c r="H120" s="76"/>
      <c r="I120" s="76"/>
      <c r="J120" s="319"/>
      <c r="K120" s="285"/>
    </row>
    <row r="121" spans="1:11" ht="13.5" thickBot="1">
      <c r="A121" s="262" t="s">
        <v>562</v>
      </c>
      <c r="B121" s="263" t="s">
        <v>884</v>
      </c>
      <c r="C121" s="264">
        <f>+EGRESOS!C452</f>
        <v>102367926.99</v>
      </c>
      <c r="D121" s="264">
        <f>+EGRESOS!D452</f>
        <v>5000000</v>
      </c>
      <c r="E121" s="264">
        <f>+EGRESOS!E452</f>
        <v>403000</v>
      </c>
      <c r="F121" s="264">
        <f>SUM(C121:E121)</f>
        <v>107770926.99</v>
      </c>
      <c r="G121" s="264">
        <f>+EGRESOS!G452</f>
        <v>487866.35</v>
      </c>
      <c r="H121" s="264">
        <f>+EGRESOS!H452</f>
        <v>0</v>
      </c>
      <c r="I121" s="264">
        <f>SUM(G121:H121)</f>
        <v>487866.35</v>
      </c>
      <c r="J121" s="280">
        <f>F121-I121</f>
        <v>107283060.64</v>
      </c>
      <c r="K121" s="284">
        <f>J121/F121</f>
        <v>0.9954731172531784</v>
      </c>
    </row>
    <row r="122" spans="1:11" ht="13.5" thickTop="1">
      <c r="A122" s="9"/>
      <c r="B122" s="5"/>
      <c r="C122" s="76"/>
      <c r="D122" s="76"/>
      <c r="E122" s="76"/>
      <c r="F122" s="76"/>
      <c r="G122" s="76"/>
      <c r="H122" s="76"/>
      <c r="I122" s="76"/>
      <c r="J122" s="319"/>
      <c r="K122" s="285"/>
    </row>
    <row r="123" spans="1:11" ht="13.5" thickBot="1">
      <c r="A123" s="262" t="s">
        <v>563</v>
      </c>
      <c r="B123" s="267" t="s">
        <v>729</v>
      </c>
      <c r="C123" s="264">
        <f>+EGRESOS!C472</f>
        <v>0</v>
      </c>
      <c r="D123" s="264">
        <f>+EGRESOS!D472</f>
        <v>0</v>
      </c>
      <c r="E123" s="264">
        <f>+EGRESOS!E472</f>
        <v>0</v>
      </c>
      <c r="F123" s="264">
        <f>SUM(C123:E123)</f>
        <v>0</v>
      </c>
      <c r="G123" s="264">
        <f>+EGRESOS!G472</f>
        <v>0</v>
      </c>
      <c r="H123" s="264">
        <f>+EGRESOS!H472</f>
        <v>0</v>
      </c>
      <c r="I123" s="264">
        <f>SUM(G123:H123)</f>
        <v>0</v>
      </c>
      <c r="J123" s="280">
        <f>F123-I123</f>
        <v>0</v>
      </c>
      <c r="K123" s="284" t="e">
        <f>J123/F123</f>
        <v>#DIV/0!</v>
      </c>
    </row>
    <row r="124" spans="1:11" ht="13.5" thickTop="1">
      <c r="A124" s="9"/>
      <c r="B124" s="5"/>
      <c r="C124" s="76"/>
      <c r="D124" s="76"/>
      <c r="E124" s="76"/>
      <c r="F124" s="76"/>
      <c r="G124" s="76"/>
      <c r="H124" s="76"/>
      <c r="I124" s="76"/>
      <c r="J124" s="319"/>
      <c r="K124" s="285"/>
    </row>
    <row r="125" spans="1:11" ht="13.5" thickBot="1">
      <c r="A125" s="262" t="s">
        <v>1076</v>
      </c>
      <c r="B125" s="267" t="s">
        <v>937</v>
      </c>
      <c r="C125" s="264">
        <f>EGRESOS!C489</f>
        <v>181337985.45</v>
      </c>
      <c r="D125" s="264">
        <f>EGRESOS!D489</f>
        <v>315015653.81000006</v>
      </c>
      <c r="E125" s="264">
        <f>EGRESOS!E489</f>
        <v>-22864395.83</v>
      </c>
      <c r="F125" s="264">
        <f>SUM(C125:E125)</f>
        <v>473489243.43000007</v>
      </c>
      <c r="G125" s="264">
        <f>EGRESOS!G489</f>
        <v>21768688.77</v>
      </c>
      <c r="H125" s="264">
        <f>EGRESOS!H489</f>
        <v>158402749.24</v>
      </c>
      <c r="I125" s="264">
        <f>SUM(G125:H125)</f>
        <v>180171438.01000002</v>
      </c>
      <c r="J125" s="280">
        <f>F125-I125</f>
        <v>293317805.4200001</v>
      </c>
      <c r="K125" s="284">
        <f>J125/F125</f>
        <v>0.6194814549432605</v>
      </c>
    </row>
    <row r="126" spans="1:11" ht="13.5" thickTop="1">
      <c r="A126" s="148"/>
      <c r="B126" s="155"/>
      <c r="C126" s="170"/>
      <c r="D126" s="170"/>
      <c r="E126" s="170"/>
      <c r="F126" s="170"/>
      <c r="G126" s="170"/>
      <c r="H126" s="170"/>
      <c r="I126" s="170"/>
      <c r="J126" s="318"/>
      <c r="K126" s="285"/>
    </row>
    <row r="127" spans="1:11" ht="13.5" thickBot="1">
      <c r="A127" s="262" t="s">
        <v>1332</v>
      </c>
      <c r="B127" s="267" t="s">
        <v>719</v>
      </c>
      <c r="C127" s="264">
        <f>EGRESOS!C502</f>
        <v>0</v>
      </c>
      <c r="D127" s="264">
        <f>EGRESOS!D502</f>
        <v>0</v>
      </c>
      <c r="E127" s="264">
        <f>EGRESOS!E502</f>
        <v>0</v>
      </c>
      <c r="F127" s="264">
        <f>SUM(C127:E127)</f>
        <v>0</v>
      </c>
      <c r="G127" s="264">
        <f>EGRESOS!G502</f>
        <v>0</v>
      </c>
      <c r="H127" s="264">
        <f>EGRESOS!H502</f>
        <v>0</v>
      </c>
      <c r="I127" s="264">
        <f>SUM(G127:H127)</f>
        <v>0</v>
      </c>
      <c r="J127" s="280">
        <f>F127-I127</f>
        <v>0</v>
      </c>
      <c r="K127" s="284" t="e">
        <f>J127/F127</f>
        <v>#DIV/0!</v>
      </c>
    </row>
    <row r="128" spans="1:11" ht="13.5" thickTop="1">
      <c r="A128" s="148"/>
      <c r="B128" s="155"/>
      <c r="C128" s="170"/>
      <c r="D128" s="170"/>
      <c r="E128" s="170"/>
      <c r="F128" s="170"/>
      <c r="G128" s="170"/>
      <c r="H128" s="170"/>
      <c r="I128" s="170"/>
      <c r="J128" s="318"/>
      <c r="K128" s="285"/>
    </row>
    <row r="129" spans="1:11" ht="13.5" thickBot="1">
      <c r="A129" s="262" t="s">
        <v>1431</v>
      </c>
      <c r="B129" s="267" t="s">
        <v>446</v>
      </c>
      <c r="C129" s="264">
        <f>+EGRESOS!C509</f>
        <v>15000000</v>
      </c>
      <c r="D129" s="264">
        <f>+EGRESOS!D509</f>
        <v>33000000</v>
      </c>
      <c r="E129" s="264">
        <f>+EGRESOS!E509</f>
        <v>-1500000</v>
      </c>
      <c r="F129" s="264">
        <f>SUM(C129:E129)</f>
        <v>46500000</v>
      </c>
      <c r="G129" s="264">
        <f>+EGRESOS!G509</f>
        <v>31000000</v>
      </c>
      <c r="H129" s="264">
        <f>+EGRESOS!H509</f>
        <v>6000000</v>
      </c>
      <c r="I129" s="264">
        <f>SUM(G129:H129)</f>
        <v>37000000</v>
      </c>
      <c r="J129" s="280">
        <f>F129-I129</f>
        <v>9500000</v>
      </c>
      <c r="K129" s="284"/>
    </row>
    <row r="130" spans="1:11" ht="13.5" thickTop="1">
      <c r="A130" s="135"/>
      <c r="B130" s="156"/>
      <c r="C130" s="269"/>
      <c r="D130" s="269"/>
      <c r="E130" s="269"/>
      <c r="F130" s="269"/>
      <c r="G130" s="269"/>
      <c r="H130" s="269"/>
      <c r="I130" s="269"/>
      <c r="J130" s="287"/>
      <c r="K130" s="285"/>
    </row>
    <row r="131" spans="1:11" ht="13.5" thickBot="1">
      <c r="A131" s="262" t="s">
        <v>1077</v>
      </c>
      <c r="B131" s="267" t="s">
        <v>1078</v>
      </c>
      <c r="C131" s="264">
        <f>EGRESOS!C516</f>
        <v>7828926.87</v>
      </c>
      <c r="D131" s="264">
        <f>EGRESOS!D516</f>
        <v>0</v>
      </c>
      <c r="E131" s="264">
        <f>EGRESOS!E516</f>
        <v>0</v>
      </c>
      <c r="F131" s="264">
        <f>SUM(C131:E131)</f>
        <v>7828926.87</v>
      </c>
      <c r="G131" s="264">
        <f>EGRESOS!G516</f>
        <v>0</v>
      </c>
      <c r="H131" s="264">
        <f>EGRESOS!H516</f>
        <v>0</v>
      </c>
      <c r="I131" s="264">
        <f>SUM(G131:H131)</f>
        <v>0</v>
      </c>
      <c r="J131" s="280">
        <f>F131-I131</f>
        <v>7828926.87</v>
      </c>
      <c r="K131" s="284">
        <f>J131/F131</f>
        <v>1</v>
      </c>
    </row>
    <row r="132" spans="1:11" ht="14.25" thickBot="1" thickTop="1">
      <c r="A132" s="7"/>
      <c r="B132" s="19"/>
      <c r="C132" s="88"/>
      <c r="D132" s="88"/>
      <c r="E132" s="88"/>
      <c r="F132" s="88"/>
      <c r="G132" s="88"/>
      <c r="H132" s="88"/>
      <c r="I132" s="88"/>
      <c r="J132" s="288"/>
      <c r="K132" s="14"/>
    </row>
    <row r="133" spans="1:10" ht="12.75">
      <c r="A133" s="52"/>
      <c r="B133" s="51"/>
      <c r="C133" s="76"/>
      <c r="D133" s="76"/>
      <c r="E133" s="76"/>
      <c r="F133" s="76"/>
      <c r="G133" s="76"/>
      <c r="H133" s="76"/>
      <c r="I133" s="76"/>
      <c r="J133" s="76"/>
    </row>
    <row r="134" spans="1:10" ht="12.75">
      <c r="A134" s="52"/>
      <c r="B134" s="51"/>
      <c r="C134" s="76"/>
      <c r="D134" s="76"/>
      <c r="E134" s="76"/>
      <c r="F134" s="76"/>
      <c r="G134" s="76"/>
      <c r="H134" s="76"/>
      <c r="I134" s="76"/>
      <c r="J134" s="76"/>
    </row>
    <row r="135" spans="1:10" ht="12.75">
      <c r="A135" s="52"/>
      <c r="B135" s="51"/>
      <c r="C135" s="76"/>
      <c r="D135" s="76"/>
      <c r="E135" s="76"/>
      <c r="F135" s="76"/>
      <c r="G135" s="76"/>
      <c r="H135" s="76"/>
      <c r="I135" s="76"/>
      <c r="J135" s="76"/>
    </row>
    <row r="136" spans="1:10" ht="12.75">
      <c r="A136" s="52"/>
      <c r="B136" s="51"/>
      <c r="C136" s="76"/>
      <c r="D136" s="76"/>
      <c r="E136" s="76"/>
      <c r="F136" s="76"/>
      <c r="G136" s="76"/>
      <c r="H136" s="76"/>
      <c r="I136" s="76"/>
      <c r="J136" s="76"/>
    </row>
    <row r="137" spans="1:10" ht="12.75">
      <c r="A137" s="52"/>
      <c r="B137" s="51"/>
      <c r="C137" s="76"/>
      <c r="D137" s="76"/>
      <c r="E137" s="76"/>
      <c r="F137" s="76"/>
      <c r="G137" s="76"/>
      <c r="H137" s="76"/>
      <c r="I137" s="76"/>
      <c r="J137" s="76"/>
    </row>
    <row r="138" spans="1:10" ht="12.75">
      <c r="A138" s="52"/>
      <c r="B138" s="51"/>
      <c r="C138" s="76"/>
      <c r="D138" s="76"/>
      <c r="E138" s="76"/>
      <c r="F138" s="76"/>
      <c r="G138" s="76"/>
      <c r="H138" s="76"/>
      <c r="I138" s="76"/>
      <c r="J138" s="76"/>
    </row>
    <row r="139" spans="1:10" ht="12.75">
      <c r="A139" s="52"/>
      <c r="B139" s="51"/>
      <c r="C139" s="76"/>
      <c r="D139" s="76"/>
      <c r="E139" s="76"/>
      <c r="F139" s="76"/>
      <c r="G139" s="76"/>
      <c r="H139" s="76"/>
      <c r="I139" s="76"/>
      <c r="J139" s="76"/>
    </row>
    <row r="140" spans="1:10" ht="12.75">
      <c r="A140" s="52"/>
      <c r="B140" s="51"/>
      <c r="C140" s="76"/>
      <c r="D140" s="76"/>
      <c r="E140" s="76"/>
      <c r="F140" s="76"/>
      <c r="G140" s="76"/>
      <c r="H140" s="76"/>
      <c r="I140" s="76"/>
      <c r="J140" s="76"/>
    </row>
    <row r="141" spans="1:10" ht="12.75">
      <c r="A141" s="52"/>
      <c r="B141" s="51"/>
      <c r="C141" s="76"/>
      <c r="D141" s="76"/>
      <c r="E141" s="76"/>
      <c r="F141" s="76"/>
      <c r="G141" s="76"/>
      <c r="H141" s="76"/>
      <c r="I141" s="76"/>
      <c r="J141" s="76"/>
    </row>
    <row r="142" spans="1:10" ht="12.75">
      <c r="A142" s="52"/>
      <c r="B142" s="51"/>
      <c r="C142" s="76"/>
      <c r="D142" s="76"/>
      <c r="E142" s="76"/>
      <c r="F142" s="76"/>
      <c r="G142" s="76"/>
      <c r="H142" s="76"/>
      <c r="I142" s="76"/>
      <c r="J142" s="76"/>
    </row>
    <row r="143" spans="1:10" ht="12.75">
      <c r="A143" s="52"/>
      <c r="B143" s="51"/>
      <c r="C143" s="76"/>
      <c r="D143" s="76"/>
      <c r="E143" s="76"/>
      <c r="F143" s="76"/>
      <c r="G143" s="76"/>
      <c r="H143" s="76"/>
      <c r="I143" s="76"/>
      <c r="J143" s="76"/>
    </row>
    <row r="144" spans="1:10" ht="12.75">
      <c r="A144" s="52"/>
      <c r="B144" s="51"/>
      <c r="C144" s="76"/>
      <c r="D144" s="76"/>
      <c r="E144" s="76"/>
      <c r="F144" s="76"/>
      <c r="G144" s="76"/>
      <c r="H144" s="76"/>
      <c r="I144" s="76"/>
      <c r="J144" s="76"/>
    </row>
    <row r="145" spans="1:10" ht="12.75">
      <c r="A145" s="52"/>
      <c r="B145" s="51"/>
      <c r="C145" s="76"/>
      <c r="D145" s="76"/>
      <c r="E145" s="76"/>
      <c r="F145" s="76"/>
      <c r="G145" s="76"/>
      <c r="H145" s="76"/>
      <c r="I145" s="76"/>
      <c r="J145" s="76"/>
    </row>
    <row r="146" spans="1:10" ht="12.75">
      <c r="A146" s="52"/>
      <c r="B146" s="51"/>
      <c r="C146" s="76"/>
      <c r="D146" s="76"/>
      <c r="E146" s="76"/>
      <c r="F146" s="76"/>
      <c r="G146" s="76"/>
      <c r="H146" s="76"/>
      <c r="I146" s="76"/>
      <c r="J146" s="76"/>
    </row>
    <row r="147" spans="1:10" ht="12.75">
      <c r="A147" s="52"/>
      <c r="B147" s="51"/>
      <c r="C147" s="76"/>
      <c r="D147" s="76"/>
      <c r="E147" s="76"/>
      <c r="F147" s="76"/>
      <c r="G147" s="76"/>
      <c r="H147" s="76"/>
      <c r="I147" s="76"/>
      <c r="J147" s="76"/>
    </row>
    <row r="148" spans="1:10" ht="12.75">
      <c r="A148" s="52"/>
      <c r="B148" s="51"/>
      <c r="C148" s="76"/>
      <c r="D148" s="76"/>
      <c r="E148" s="76"/>
      <c r="F148" s="76"/>
      <c r="G148" s="76"/>
      <c r="H148" s="76"/>
      <c r="I148" s="76"/>
      <c r="J148" s="76"/>
    </row>
    <row r="149" spans="1:10" ht="12.75">
      <c r="A149" s="52"/>
      <c r="B149" s="51"/>
      <c r="C149" s="76"/>
      <c r="D149" s="76"/>
      <c r="E149" s="76"/>
      <c r="F149" s="76"/>
      <c r="G149" s="76"/>
      <c r="H149" s="76"/>
      <c r="I149" s="76"/>
      <c r="J149" s="76"/>
    </row>
    <row r="150" spans="1:10" ht="12.75">
      <c r="A150" s="52"/>
      <c r="B150" s="51"/>
      <c r="C150" s="76"/>
      <c r="D150" s="76"/>
      <c r="E150" s="76"/>
      <c r="F150" s="76"/>
      <c r="G150" s="76"/>
      <c r="H150" s="76"/>
      <c r="I150" s="76"/>
      <c r="J150" s="76"/>
    </row>
    <row r="151" spans="1:10" ht="12.75">
      <c r="A151" s="52"/>
      <c r="B151" s="51"/>
      <c r="C151" s="76"/>
      <c r="D151" s="76"/>
      <c r="E151" s="76"/>
      <c r="F151" s="76"/>
      <c r="G151" s="76"/>
      <c r="H151" s="76"/>
      <c r="I151" s="76"/>
      <c r="J151" s="76"/>
    </row>
    <row r="152" spans="1:10" ht="12.75">
      <c r="A152" s="52"/>
      <c r="B152" s="51"/>
      <c r="C152" s="76"/>
      <c r="D152" s="76"/>
      <c r="E152" s="76"/>
      <c r="F152" s="76"/>
      <c r="G152" s="76"/>
      <c r="H152" s="76"/>
      <c r="I152" s="76"/>
      <c r="J152" s="76"/>
    </row>
    <row r="153" spans="1:10" ht="12.75">
      <c r="A153" s="52"/>
      <c r="B153" s="51"/>
      <c r="C153" s="76"/>
      <c r="D153" s="76"/>
      <c r="E153" s="76"/>
      <c r="F153" s="76"/>
      <c r="G153" s="76"/>
      <c r="H153" s="76"/>
      <c r="I153" s="76"/>
      <c r="J153" s="76"/>
    </row>
    <row r="154" spans="1:10" ht="12.75">
      <c r="A154" s="52"/>
      <c r="B154" s="51"/>
      <c r="C154" s="76"/>
      <c r="D154" s="76"/>
      <c r="E154" s="76"/>
      <c r="F154" s="76"/>
      <c r="G154" s="76"/>
      <c r="H154" s="76"/>
      <c r="I154" s="76"/>
      <c r="J154" s="76"/>
    </row>
    <row r="155" spans="1:10" ht="12.75">
      <c r="A155" s="52"/>
      <c r="B155" s="51"/>
      <c r="C155" s="76"/>
      <c r="D155" s="76"/>
      <c r="E155" s="76"/>
      <c r="F155" s="76"/>
      <c r="G155" s="76"/>
      <c r="H155" s="76"/>
      <c r="I155" s="76"/>
      <c r="J155" s="76"/>
    </row>
    <row r="156" spans="1:10" ht="12.75">
      <c r="A156" s="52"/>
      <c r="B156" s="51"/>
      <c r="C156" s="76"/>
      <c r="D156" s="76"/>
      <c r="E156" s="76"/>
      <c r="F156" s="76"/>
      <c r="G156" s="76"/>
      <c r="H156" s="76"/>
      <c r="I156" s="76"/>
      <c r="J156" s="76"/>
    </row>
    <row r="157" spans="1:10" ht="12.75">
      <c r="A157" s="52"/>
      <c r="B157" s="51"/>
      <c r="C157" s="76"/>
      <c r="D157" s="76"/>
      <c r="E157" s="76"/>
      <c r="F157" s="76"/>
      <c r="G157" s="76"/>
      <c r="H157" s="76"/>
      <c r="I157" s="76"/>
      <c r="J157" s="76"/>
    </row>
    <row r="158" spans="1:10" ht="12.75">
      <c r="A158" s="52"/>
      <c r="B158" s="51"/>
      <c r="C158" s="76"/>
      <c r="D158" s="76"/>
      <c r="E158" s="76"/>
      <c r="F158" s="76"/>
      <c r="G158" s="76"/>
      <c r="H158" s="76"/>
      <c r="I158" s="76"/>
      <c r="J158" s="76"/>
    </row>
    <row r="159" spans="1:10" ht="12.75">
      <c r="A159" s="52"/>
      <c r="B159" s="51"/>
      <c r="C159" s="76"/>
      <c r="D159" s="76"/>
      <c r="E159" s="76"/>
      <c r="F159" s="76"/>
      <c r="G159" s="76"/>
      <c r="H159" s="76"/>
      <c r="I159" s="76"/>
      <c r="J159" s="76"/>
    </row>
    <row r="160" spans="1:10" ht="12.75">
      <c r="A160" s="52"/>
      <c r="B160" s="51"/>
      <c r="C160" s="76"/>
      <c r="D160" s="76"/>
      <c r="E160" s="76"/>
      <c r="F160" s="76"/>
      <c r="G160" s="76"/>
      <c r="H160" s="76"/>
      <c r="I160" s="76"/>
      <c r="J160" s="76"/>
    </row>
    <row r="161" spans="1:10" ht="12.75">
      <c r="A161" s="52"/>
      <c r="B161" s="51"/>
      <c r="C161" s="76"/>
      <c r="D161" s="76"/>
      <c r="E161" s="76"/>
      <c r="F161" s="76"/>
      <c r="G161" s="76"/>
      <c r="H161" s="76"/>
      <c r="I161" s="76"/>
      <c r="J161" s="76"/>
    </row>
    <row r="162" spans="1:10" ht="12.75">
      <c r="A162" s="52"/>
      <c r="B162" s="51"/>
      <c r="C162" s="76"/>
      <c r="D162" s="76"/>
      <c r="E162" s="76"/>
      <c r="F162" s="76"/>
      <c r="G162" s="76"/>
      <c r="H162" s="76"/>
      <c r="I162" s="76"/>
      <c r="J162" s="76"/>
    </row>
    <row r="163" spans="1:10" ht="12.75">
      <c r="A163" s="52"/>
      <c r="B163" s="51"/>
      <c r="C163" s="76"/>
      <c r="D163" s="76"/>
      <c r="E163" s="76"/>
      <c r="F163" s="76"/>
      <c r="G163" s="76"/>
      <c r="H163" s="76"/>
      <c r="I163" s="76"/>
      <c r="J163" s="76"/>
    </row>
    <row r="164" spans="1:10" ht="12.75">
      <c r="A164" s="52"/>
      <c r="B164" s="51"/>
      <c r="C164" s="76"/>
      <c r="D164" s="76"/>
      <c r="E164" s="76"/>
      <c r="F164" s="76"/>
      <c r="G164" s="76"/>
      <c r="H164" s="76"/>
      <c r="I164" s="76"/>
      <c r="J164" s="76"/>
    </row>
    <row r="165" spans="1:10" ht="12.75">
      <c r="A165" s="52"/>
      <c r="B165" s="51"/>
      <c r="C165" s="76"/>
      <c r="D165" s="76"/>
      <c r="E165" s="76"/>
      <c r="F165" s="76"/>
      <c r="G165" s="76"/>
      <c r="H165" s="76"/>
      <c r="I165" s="76"/>
      <c r="J165" s="76"/>
    </row>
    <row r="166" spans="1:10" ht="12.75">
      <c r="A166" s="52"/>
      <c r="B166" s="51"/>
      <c r="C166" s="76"/>
      <c r="D166" s="76"/>
      <c r="E166" s="76"/>
      <c r="F166" s="76"/>
      <c r="G166" s="76"/>
      <c r="H166" s="76"/>
      <c r="I166" s="76"/>
      <c r="J166" s="76"/>
    </row>
    <row r="167" spans="1:10" ht="12.75">
      <c r="A167" s="32" t="s">
        <v>699</v>
      </c>
      <c r="B167" s="32"/>
      <c r="C167" s="32"/>
      <c r="D167" s="32"/>
      <c r="E167" s="32"/>
      <c r="F167" s="32"/>
      <c r="G167" s="32"/>
      <c r="H167" s="32"/>
      <c r="I167" s="32"/>
      <c r="J167" s="32" t="s">
        <v>324</v>
      </c>
    </row>
    <row r="168" spans="1:10" ht="13.5" thickBot="1">
      <c r="A168" s="84" t="s">
        <v>1896</v>
      </c>
      <c r="B168" s="84"/>
      <c r="C168" s="84"/>
      <c r="D168" s="84"/>
      <c r="E168" s="84"/>
      <c r="F168" s="32"/>
      <c r="G168" s="32"/>
      <c r="H168" s="32"/>
      <c r="I168" s="32"/>
      <c r="J168" s="32"/>
    </row>
    <row r="169" spans="1:11" ht="13.5" thickBot="1">
      <c r="A169" s="33"/>
      <c r="B169" s="20"/>
      <c r="C169" s="599" t="s">
        <v>673</v>
      </c>
      <c r="D169" s="600"/>
      <c r="E169" s="600"/>
      <c r="F169" s="601"/>
      <c r="G169" s="599" t="s">
        <v>710</v>
      </c>
      <c r="H169" s="600"/>
      <c r="I169" s="601"/>
      <c r="J169" s="276"/>
      <c r="K169" s="273"/>
    </row>
    <row r="170" spans="1:11" ht="15">
      <c r="A170" s="35" t="s">
        <v>684</v>
      </c>
      <c r="B170" s="36" t="s">
        <v>684</v>
      </c>
      <c r="C170" s="37" t="s">
        <v>702</v>
      </c>
      <c r="D170" s="602" t="s">
        <v>705</v>
      </c>
      <c r="E170" s="603"/>
      <c r="F170" s="37" t="s">
        <v>706</v>
      </c>
      <c r="G170" s="37" t="s">
        <v>707</v>
      </c>
      <c r="H170" s="37" t="s">
        <v>708</v>
      </c>
      <c r="I170" s="37" t="s">
        <v>677</v>
      </c>
      <c r="J170" s="277" t="s">
        <v>709</v>
      </c>
      <c r="K170" s="274" t="s">
        <v>326</v>
      </c>
    </row>
    <row r="171" spans="1:11" ht="13.5" thickBot="1">
      <c r="A171" s="272" t="s">
        <v>726</v>
      </c>
      <c r="B171" s="40" t="s">
        <v>672</v>
      </c>
      <c r="C171" s="41"/>
      <c r="D171" s="40" t="s">
        <v>703</v>
      </c>
      <c r="E171" s="42" t="s">
        <v>704</v>
      </c>
      <c r="F171" s="41"/>
      <c r="G171" s="41"/>
      <c r="H171" s="41"/>
      <c r="I171" s="41"/>
      <c r="J171" s="278"/>
      <c r="K171" s="381" t="s">
        <v>1192</v>
      </c>
    </row>
    <row r="172" spans="1:11" ht="13.5" thickBot="1">
      <c r="A172" s="118" t="s">
        <v>441</v>
      </c>
      <c r="B172" s="53" t="s">
        <v>728</v>
      </c>
      <c r="C172" s="204">
        <f>C174+C176+C178</f>
        <v>0</v>
      </c>
      <c r="D172" s="204">
        <f aca="true" t="shared" si="3" ref="D172:I172">D174+D176+D178</f>
        <v>12802990.219999999</v>
      </c>
      <c r="E172" s="204">
        <f t="shared" si="3"/>
        <v>0</v>
      </c>
      <c r="F172" s="204">
        <f t="shared" si="3"/>
        <v>12802990.219999999</v>
      </c>
      <c r="G172" s="204">
        <f t="shared" si="3"/>
        <v>0</v>
      </c>
      <c r="H172" s="204">
        <f t="shared" si="3"/>
        <v>0</v>
      </c>
      <c r="I172" s="204">
        <f t="shared" si="3"/>
        <v>0</v>
      </c>
      <c r="J172" s="204">
        <f>J174+J176+J178</f>
        <v>12802990.219999999</v>
      </c>
      <c r="K172" s="283">
        <f>J172/F172</f>
        <v>1</v>
      </c>
    </row>
    <row r="173" spans="1:11" ht="12.75">
      <c r="A173" s="22"/>
      <c r="B173" s="16"/>
      <c r="C173" s="183"/>
      <c r="D173" s="183"/>
      <c r="E173" s="183"/>
      <c r="F173" s="183"/>
      <c r="G173" s="183"/>
      <c r="H173" s="183"/>
      <c r="I173" s="183"/>
      <c r="J173" s="279"/>
      <c r="K173" s="285"/>
    </row>
    <row r="174" spans="1:11" ht="13.5" thickBot="1">
      <c r="A174" s="262" t="s">
        <v>661</v>
      </c>
      <c r="B174" s="263" t="s">
        <v>884</v>
      </c>
      <c r="C174" s="264">
        <f>+EGRESOS!C544</f>
        <v>0</v>
      </c>
      <c r="D174" s="264">
        <f>+EGRESOS!D544</f>
        <v>0</v>
      </c>
      <c r="E174" s="264">
        <f>+EGRESOS!E544</f>
        <v>0</v>
      </c>
      <c r="F174" s="264">
        <f>SUM(C174:E174)</f>
        <v>0</v>
      </c>
      <c r="G174" s="264">
        <f>+EGRESOS!G544</f>
        <v>0</v>
      </c>
      <c r="H174" s="264">
        <f>+EGRESOS!H544</f>
        <v>0</v>
      </c>
      <c r="I174" s="264">
        <f>SUM(G174:H174)</f>
        <v>0</v>
      </c>
      <c r="J174" s="280">
        <f>F174-I174</f>
        <v>0</v>
      </c>
      <c r="K174" s="284" t="e">
        <f>J174/F174</f>
        <v>#DIV/0!</v>
      </c>
    </row>
    <row r="175" spans="1:11" ht="13.5" thickTop="1">
      <c r="A175" s="9"/>
      <c r="B175" s="5"/>
      <c r="C175" s="76"/>
      <c r="D175" s="76"/>
      <c r="E175" s="76"/>
      <c r="F175" s="76"/>
      <c r="G175" s="76"/>
      <c r="H175" s="76"/>
      <c r="I175" s="76"/>
      <c r="J175" s="319"/>
      <c r="K175" s="285"/>
    </row>
    <row r="176" spans="1:11" ht="13.5" thickBot="1">
      <c r="A176" s="262" t="s">
        <v>436</v>
      </c>
      <c r="B176" s="267" t="s">
        <v>937</v>
      </c>
      <c r="C176" s="264">
        <f>EGRESOS!C548</f>
        <v>0</v>
      </c>
      <c r="D176" s="264">
        <f>EGRESOS!D548</f>
        <v>12802990.219999999</v>
      </c>
      <c r="E176" s="264">
        <f>EGRESOS!E548</f>
        <v>0</v>
      </c>
      <c r="F176" s="264">
        <f>SUM(C176:E176)</f>
        <v>12802990.219999999</v>
      </c>
      <c r="G176" s="264">
        <f>EGRESOS!G548</f>
        <v>0</v>
      </c>
      <c r="H176" s="264">
        <f>EGRESOS!H548</f>
        <v>0</v>
      </c>
      <c r="I176" s="264">
        <f>SUM(G176:H176)</f>
        <v>0</v>
      </c>
      <c r="J176" s="280">
        <f>F176-I176</f>
        <v>12802990.219999999</v>
      </c>
      <c r="K176" s="284">
        <f>J176/F176</f>
        <v>1</v>
      </c>
    </row>
    <row r="177" spans="1:11" ht="13.5" thickTop="1">
      <c r="A177" s="148"/>
      <c r="B177" s="155"/>
      <c r="C177" s="170"/>
      <c r="D177" s="170"/>
      <c r="E177" s="170"/>
      <c r="F177" s="170"/>
      <c r="G177" s="170"/>
      <c r="H177" s="170"/>
      <c r="I177" s="170"/>
      <c r="J177" s="318"/>
      <c r="K177" s="285"/>
    </row>
    <row r="178" spans="1:11" ht="13.5" thickBot="1">
      <c r="A178" s="262" t="s">
        <v>581</v>
      </c>
      <c r="B178" s="267" t="s">
        <v>446</v>
      </c>
      <c r="C178" s="264">
        <f>+EGRESOS!C563</f>
        <v>0</v>
      </c>
      <c r="D178" s="264">
        <f>+EGRESOS!D563</f>
        <v>0</v>
      </c>
      <c r="E178" s="264">
        <f>+EGRESOS!E563</f>
        <v>0</v>
      </c>
      <c r="F178" s="264">
        <f>SUM(C178:E178)</f>
        <v>0</v>
      </c>
      <c r="G178" s="264">
        <f>+EGRESOS!G563</f>
        <v>0</v>
      </c>
      <c r="H178" s="264">
        <f>+EGRESOS!H563</f>
        <v>0</v>
      </c>
      <c r="I178" s="264">
        <f>SUM(G178:H178)</f>
        <v>0</v>
      </c>
      <c r="J178" s="280">
        <f>F178-I178</f>
        <v>0</v>
      </c>
      <c r="K178" s="284" t="e">
        <f>J178/F178</f>
        <v>#DIV/0!</v>
      </c>
    </row>
    <row r="179" spans="1:11" ht="14.25" thickBot="1" thickTop="1">
      <c r="A179" s="7"/>
      <c r="B179" s="19"/>
      <c r="C179" s="88"/>
      <c r="D179" s="88"/>
      <c r="E179" s="88"/>
      <c r="F179" s="88"/>
      <c r="G179" s="88"/>
      <c r="H179" s="88"/>
      <c r="I179" s="88"/>
      <c r="J179" s="288"/>
      <c r="K179" s="14"/>
    </row>
    <row r="180" spans="1:10" ht="12.75">
      <c r="A180" s="52"/>
      <c r="B180" s="51"/>
      <c r="C180" s="76"/>
      <c r="D180" s="76"/>
      <c r="E180" s="76"/>
      <c r="F180" s="76"/>
      <c r="G180" s="76"/>
      <c r="H180" s="76"/>
      <c r="I180" s="76"/>
      <c r="J180" s="76"/>
    </row>
    <row r="181" spans="1:10" ht="12.75">
      <c r="A181" s="52"/>
      <c r="B181" s="51"/>
      <c r="C181" s="76"/>
      <c r="D181" s="76"/>
      <c r="E181" s="76"/>
      <c r="F181" s="76"/>
      <c r="G181" s="76"/>
      <c r="H181" s="76"/>
      <c r="I181" s="76"/>
      <c r="J181" s="76"/>
    </row>
    <row r="182" spans="1:10" ht="12.75">
      <c r="A182" s="52"/>
      <c r="B182" s="51"/>
      <c r="C182" s="76"/>
      <c r="D182" s="76"/>
      <c r="E182" s="76"/>
      <c r="F182" s="76"/>
      <c r="G182" s="76"/>
      <c r="H182" s="76"/>
      <c r="I182" s="76"/>
      <c r="J182" s="76"/>
    </row>
    <row r="183" spans="1:10" ht="12.75">
      <c r="A183" s="52"/>
      <c r="B183" s="51"/>
      <c r="C183" s="76"/>
      <c r="D183" s="76"/>
      <c r="E183" s="76"/>
      <c r="F183" s="76"/>
      <c r="G183" s="76"/>
      <c r="H183" s="76"/>
      <c r="I183" s="76"/>
      <c r="J183" s="76"/>
    </row>
    <row r="184" spans="1:10" ht="12.75">
      <c r="A184" s="52"/>
      <c r="B184" s="51"/>
      <c r="C184" s="76"/>
      <c r="D184" s="76"/>
      <c r="E184" s="76"/>
      <c r="F184" s="76"/>
      <c r="G184" s="76"/>
      <c r="H184" s="76"/>
      <c r="I184" s="76"/>
      <c r="J184" s="76"/>
    </row>
    <row r="185" spans="1:10" ht="12.75">
      <c r="A185" s="52"/>
      <c r="B185" s="51"/>
      <c r="C185" s="76"/>
      <c r="D185" s="76"/>
      <c r="E185" s="76"/>
      <c r="F185" s="76"/>
      <c r="G185" s="76"/>
      <c r="H185" s="76"/>
      <c r="I185" s="76"/>
      <c r="J185" s="76"/>
    </row>
    <row r="186" spans="1:10" ht="12.75">
      <c r="A186" s="52"/>
      <c r="B186" s="51"/>
      <c r="C186" s="76"/>
      <c r="D186" s="76"/>
      <c r="E186" s="76"/>
      <c r="F186" s="76"/>
      <c r="G186" s="76"/>
      <c r="H186" s="76"/>
      <c r="I186" s="76"/>
      <c r="J186" s="76"/>
    </row>
    <row r="187" spans="1:10" ht="12.75">
      <c r="A187" s="52"/>
      <c r="B187" s="51"/>
      <c r="C187" s="76"/>
      <c r="D187" s="76"/>
      <c r="E187" s="76"/>
      <c r="F187" s="76"/>
      <c r="G187" s="76"/>
      <c r="H187" s="76"/>
      <c r="I187" s="76"/>
      <c r="J187" s="76"/>
    </row>
    <row r="188" spans="1:10" ht="12.75">
      <c r="A188" s="52"/>
      <c r="B188" s="51"/>
      <c r="C188" s="76"/>
      <c r="D188" s="76"/>
      <c r="E188" s="76"/>
      <c r="F188" s="76"/>
      <c r="G188" s="76"/>
      <c r="H188" s="76"/>
      <c r="I188" s="76"/>
      <c r="J188" s="76"/>
    </row>
    <row r="189" spans="1:10" ht="12.75">
      <c r="A189" s="52"/>
      <c r="B189" s="51"/>
      <c r="C189" s="76"/>
      <c r="D189" s="76"/>
      <c r="E189" s="76"/>
      <c r="F189" s="76"/>
      <c r="G189" s="76"/>
      <c r="H189" s="76"/>
      <c r="I189" s="76"/>
      <c r="J189" s="76"/>
    </row>
    <row r="190" spans="1:10" ht="12.75">
      <c r="A190" s="52"/>
      <c r="B190" s="51"/>
      <c r="C190" s="76"/>
      <c r="D190" s="76"/>
      <c r="E190" s="76"/>
      <c r="F190" s="76"/>
      <c r="G190" s="76"/>
      <c r="H190" s="76"/>
      <c r="I190" s="76"/>
      <c r="J190" s="76"/>
    </row>
    <row r="191" spans="1:10" ht="12.75">
      <c r="A191" s="52"/>
      <c r="B191" s="51"/>
      <c r="C191" s="76"/>
      <c r="D191" s="76"/>
      <c r="E191" s="76"/>
      <c r="F191" s="76"/>
      <c r="G191" s="76"/>
      <c r="H191" s="76"/>
      <c r="I191" s="76"/>
      <c r="J191" s="76"/>
    </row>
    <row r="192" spans="1:10" ht="12.75">
      <c r="A192" s="52"/>
      <c r="B192" s="51"/>
      <c r="C192" s="76"/>
      <c r="D192" s="76"/>
      <c r="E192" s="76"/>
      <c r="F192" s="76"/>
      <c r="G192" s="76"/>
      <c r="H192" s="76"/>
      <c r="I192" s="76"/>
      <c r="J192" s="76"/>
    </row>
    <row r="193" spans="1:10" ht="12.75">
      <c r="A193" s="52"/>
      <c r="B193" s="51"/>
      <c r="C193" s="76"/>
      <c r="D193" s="76"/>
      <c r="E193" s="76"/>
      <c r="F193" s="76"/>
      <c r="G193" s="76"/>
      <c r="H193" s="76"/>
      <c r="I193" s="76"/>
      <c r="J193" s="76"/>
    </row>
    <row r="194" spans="1:10" ht="12.75">
      <c r="A194" s="52"/>
      <c r="B194" s="51"/>
      <c r="C194" s="76"/>
      <c r="D194" s="76"/>
      <c r="E194" s="76"/>
      <c r="F194" s="76"/>
      <c r="G194" s="76"/>
      <c r="H194" s="76"/>
      <c r="I194" s="76"/>
      <c r="J194" s="76"/>
    </row>
    <row r="195" spans="1:10" ht="12.75">
      <c r="A195" s="52"/>
      <c r="B195" s="51"/>
      <c r="C195" s="76"/>
      <c r="D195" s="76"/>
      <c r="E195" s="76"/>
      <c r="F195" s="76"/>
      <c r="G195" s="76"/>
      <c r="H195" s="76"/>
      <c r="I195" s="76"/>
      <c r="J195" s="76"/>
    </row>
    <row r="196" spans="1:10" ht="12.75">
      <c r="A196" s="52"/>
      <c r="B196" s="51"/>
      <c r="C196" s="76"/>
      <c r="D196" s="76"/>
      <c r="E196" s="76"/>
      <c r="F196" s="76"/>
      <c r="G196" s="76"/>
      <c r="H196" s="76"/>
      <c r="I196" s="76"/>
      <c r="J196" s="76"/>
    </row>
    <row r="197" spans="1:10" ht="12.75">
      <c r="A197" s="52"/>
      <c r="B197" s="51"/>
      <c r="C197" s="76"/>
      <c r="D197" s="76"/>
      <c r="E197" s="76"/>
      <c r="F197" s="76"/>
      <c r="G197" s="76"/>
      <c r="H197" s="76"/>
      <c r="I197" s="76"/>
      <c r="J197" s="76"/>
    </row>
    <row r="198" spans="1:10" ht="12.75">
      <c r="A198" s="52"/>
      <c r="B198" s="51"/>
      <c r="C198" s="76"/>
      <c r="D198" s="76"/>
      <c r="E198" s="76"/>
      <c r="F198" s="76"/>
      <c r="G198" s="76"/>
      <c r="H198" s="76"/>
      <c r="I198" s="76"/>
      <c r="J198" s="76"/>
    </row>
    <row r="199" spans="1:10" ht="12.75">
      <c r="A199" s="52"/>
      <c r="B199" s="51"/>
      <c r="C199" s="76"/>
      <c r="D199" s="76"/>
      <c r="E199" s="76"/>
      <c r="F199" s="76"/>
      <c r="G199" s="76"/>
      <c r="H199" s="76"/>
      <c r="I199" s="76"/>
      <c r="J199" s="76"/>
    </row>
    <row r="200" spans="1:10" ht="12.75">
      <c r="A200" s="52"/>
      <c r="B200" s="51"/>
      <c r="C200" s="76"/>
      <c r="D200" s="76"/>
      <c r="E200" s="76"/>
      <c r="F200" s="76"/>
      <c r="G200" s="76"/>
      <c r="H200" s="76"/>
      <c r="I200" s="76"/>
      <c r="J200" s="76"/>
    </row>
    <row r="201" spans="1:10" ht="12.75">
      <c r="A201" s="52"/>
      <c r="B201" s="51"/>
      <c r="C201" s="76"/>
      <c r="D201" s="76"/>
      <c r="E201" s="76"/>
      <c r="F201" s="76"/>
      <c r="G201" s="76"/>
      <c r="H201" s="76"/>
      <c r="I201" s="76"/>
      <c r="J201" s="76"/>
    </row>
    <row r="202" spans="1:10" ht="12.75">
      <c r="A202" s="52"/>
      <c r="B202" s="51"/>
      <c r="C202" s="76"/>
      <c r="D202" s="76"/>
      <c r="E202" s="76"/>
      <c r="F202" s="76"/>
      <c r="G202" s="76"/>
      <c r="H202" s="76"/>
      <c r="I202" s="76"/>
      <c r="J202" s="76"/>
    </row>
    <row r="203" spans="1:10" ht="12.75">
      <c r="A203" s="52"/>
      <c r="B203" s="51"/>
      <c r="C203" s="76"/>
      <c r="D203" s="76"/>
      <c r="E203" s="76"/>
      <c r="F203" s="76"/>
      <c r="G203" s="76"/>
      <c r="H203" s="76"/>
      <c r="I203" s="76"/>
      <c r="J203" s="76"/>
    </row>
    <row r="204" spans="1:10" ht="12.75">
      <c r="A204" s="52"/>
      <c r="B204" s="51"/>
      <c r="C204" s="76"/>
      <c r="D204" s="76"/>
      <c r="E204" s="76"/>
      <c r="F204" s="76"/>
      <c r="G204" s="76"/>
      <c r="H204" s="76"/>
      <c r="I204" s="76"/>
      <c r="J204" s="76"/>
    </row>
    <row r="205" spans="1:10" ht="12.75">
      <c r="A205" s="52"/>
      <c r="B205" s="51"/>
      <c r="C205" s="76"/>
      <c r="D205" s="76"/>
      <c r="E205" s="76"/>
      <c r="F205" s="76"/>
      <c r="G205" s="76"/>
      <c r="H205" s="76"/>
      <c r="I205" s="76"/>
      <c r="J205" s="76"/>
    </row>
    <row r="206" spans="1:10" ht="12.75">
      <c r="A206" s="52"/>
      <c r="B206" s="51"/>
      <c r="C206" s="76"/>
      <c r="D206" s="76"/>
      <c r="E206" s="76"/>
      <c r="F206" s="76"/>
      <c r="G206" s="76"/>
      <c r="H206" s="76"/>
      <c r="I206" s="76"/>
      <c r="J206" s="76"/>
    </row>
    <row r="207" spans="1:10" ht="12.75">
      <c r="A207" s="52"/>
      <c r="B207" s="51"/>
      <c r="C207" s="76"/>
      <c r="D207" s="76"/>
      <c r="E207" s="76"/>
      <c r="F207" s="76"/>
      <c r="G207" s="76"/>
      <c r="H207" s="76"/>
      <c r="I207" s="76"/>
      <c r="J207" s="76"/>
    </row>
    <row r="208" spans="1:10" ht="12.75">
      <c r="A208" s="52"/>
      <c r="B208" s="51"/>
      <c r="C208" s="76"/>
      <c r="D208" s="76"/>
      <c r="E208" s="76"/>
      <c r="F208" s="76"/>
      <c r="G208" s="76"/>
      <c r="H208" s="76"/>
      <c r="I208" s="76"/>
      <c r="J208" s="76"/>
    </row>
    <row r="209" spans="1:10" ht="12.75">
      <c r="A209" s="52"/>
      <c r="B209" s="51"/>
      <c r="C209" s="76"/>
      <c r="D209" s="76"/>
      <c r="E209" s="76"/>
      <c r="F209" s="76"/>
      <c r="G209" s="76"/>
      <c r="H209" s="76"/>
      <c r="I209" s="76"/>
      <c r="J209" s="76"/>
    </row>
    <row r="210" spans="1:10" ht="12.75">
      <c r="A210" s="52"/>
      <c r="B210" s="51"/>
      <c r="C210" s="76"/>
      <c r="D210" s="76"/>
      <c r="E210" s="76"/>
      <c r="F210" s="76"/>
      <c r="G210" s="76"/>
      <c r="H210" s="76"/>
      <c r="I210" s="76"/>
      <c r="J210" s="76"/>
    </row>
    <row r="211" spans="1:10" ht="12.75">
      <c r="A211" s="52"/>
      <c r="B211" s="51"/>
      <c r="C211" s="76"/>
      <c r="D211" s="76"/>
      <c r="E211" s="76"/>
      <c r="F211" s="76"/>
      <c r="G211" s="76"/>
      <c r="H211" s="76"/>
      <c r="I211" s="76"/>
      <c r="J211" s="76"/>
    </row>
    <row r="212" spans="1:10" ht="12.75">
      <c r="A212" s="52"/>
      <c r="B212" s="51"/>
      <c r="C212" s="76"/>
      <c r="D212" s="76"/>
      <c r="E212" s="76"/>
      <c r="F212" s="76"/>
      <c r="G212" s="76"/>
      <c r="H212" s="76"/>
      <c r="I212" s="76"/>
      <c r="J212" s="76"/>
    </row>
    <row r="213" spans="1:10" ht="12.75">
      <c r="A213" s="52"/>
      <c r="B213" s="51"/>
      <c r="C213" s="76"/>
      <c r="D213" s="76"/>
      <c r="E213" s="76"/>
      <c r="F213" s="76"/>
      <c r="G213" s="76"/>
      <c r="H213" s="76"/>
      <c r="I213" s="76"/>
      <c r="J213" s="76"/>
    </row>
    <row r="214" spans="1:10" ht="12.75">
      <c r="A214" s="52"/>
      <c r="B214" s="51"/>
      <c r="C214" s="76"/>
      <c r="D214" s="76"/>
      <c r="E214" s="76"/>
      <c r="F214" s="76"/>
      <c r="G214" s="76"/>
      <c r="H214" s="76"/>
      <c r="I214" s="76"/>
      <c r="J214" s="76"/>
    </row>
    <row r="215" spans="1:10" ht="12.75">
      <c r="A215" s="52"/>
      <c r="B215" s="51"/>
      <c r="C215" s="76"/>
      <c r="D215" s="76"/>
      <c r="E215" s="76"/>
      <c r="F215" s="76"/>
      <c r="G215" s="76"/>
      <c r="H215" s="76"/>
      <c r="I215" s="76"/>
      <c r="J215" s="76"/>
    </row>
    <row r="216" spans="1:10" ht="12.75">
      <c r="A216" s="52"/>
      <c r="B216" s="51"/>
      <c r="C216" s="76"/>
      <c r="D216" s="76"/>
      <c r="E216" s="76"/>
      <c r="F216" s="76"/>
      <c r="G216" s="76"/>
      <c r="H216" s="76"/>
      <c r="I216" s="76"/>
      <c r="J216" s="76"/>
    </row>
    <row r="217" spans="1:10" ht="12.75">
      <c r="A217" s="52"/>
      <c r="B217" s="51"/>
      <c r="C217" s="76"/>
      <c r="D217" s="76"/>
      <c r="E217" s="76"/>
      <c r="F217" s="76"/>
      <c r="G217" s="76"/>
      <c r="H217" s="76"/>
      <c r="I217" s="76"/>
      <c r="J217" s="76"/>
    </row>
    <row r="218" spans="1:10" ht="12.75">
      <c r="A218" s="52"/>
      <c r="B218" s="51"/>
      <c r="C218" s="76"/>
      <c r="D218" s="76"/>
      <c r="E218" s="76"/>
      <c r="F218" s="76"/>
      <c r="G218" s="76"/>
      <c r="H218" s="76"/>
      <c r="I218" s="76"/>
      <c r="J218" s="76"/>
    </row>
    <row r="219" spans="1:10" ht="12.75">
      <c r="A219" s="52"/>
      <c r="B219" s="51"/>
      <c r="C219" s="76"/>
      <c r="D219" s="76"/>
      <c r="E219" s="76"/>
      <c r="F219" s="76"/>
      <c r="G219" s="76"/>
      <c r="H219" s="76"/>
      <c r="I219" s="76"/>
      <c r="J219" s="76"/>
    </row>
    <row r="220" spans="1:10" ht="12.75">
      <c r="A220" s="52"/>
      <c r="B220" s="5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52"/>
      <c r="B221" s="5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52"/>
      <c r="B222" s="5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52"/>
      <c r="B223" s="5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52"/>
      <c r="B224" s="5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52"/>
      <c r="B225" s="5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54" t="s">
        <v>699</v>
      </c>
      <c r="B226" s="54"/>
      <c r="C226" s="54"/>
      <c r="D226" s="54"/>
      <c r="E226" s="54"/>
      <c r="F226" s="55"/>
      <c r="G226" s="55"/>
      <c r="H226" s="55"/>
      <c r="I226" s="55"/>
      <c r="J226" s="55" t="s">
        <v>738</v>
      </c>
    </row>
    <row r="227" spans="1:10" ht="13.5" thickBot="1">
      <c r="A227" s="85" t="s">
        <v>1897</v>
      </c>
      <c r="B227" s="85"/>
      <c r="C227" s="85"/>
      <c r="D227" s="85"/>
      <c r="E227" s="85"/>
      <c r="F227" s="55"/>
      <c r="G227" s="55"/>
      <c r="H227" s="55"/>
      <c r="I227" s="55"/>
      <c r="J227" s="55"/>
    </row>
    <row r="228" spans="1:11" ht="13.5" thickBot="1">
      <c r="A228" s="23"/>
      <c r="B228" s="24"/>
      <c r="C228" s="588" t="s">
        <v>673</v>
      </c>
      <c r="D228" s="589"/>
      <c r="E228" s="589"/>
      <c r="F228" s="590"/>
      <c r="G228" s="588" t="s">
        <v>710</v>
      </c>
      <c r="H228" s="589"/>
      <c r="I228" s="589"/>
      <c r="J228" s="23"/>
      <c r="K228" s="273"/>
    </row>
    <row r="229" spans="1:11" ht="15">
      <c r="A229" s="25" t="s">
        <v>684</v>
      </c>
      <c r="B229" s="26" t="s">
        <v>684</v>
      </c>
      <c r="C229" s="27" t="s">
        <v>702</v>
      </c>
      <c r="D229" s="586" t="s">
        <v>705</v>
      </c>
      <c r="E229" s="587"/>
      <c r="F229" s="27" t="s">
        <v>706</v>
      </c>
      <c r="G229" s="27" t="s">
        <v>707</v>
      </c>
      <c r="H229" s="27" t="s">
        <v>708</v>
      </c>
      <c r="I229" s="86" t="s">
        <v>677</v>
      </c>
      <c r="J229" s="289" t="s">
        <v>709</v>
      </c>
      <c r="K229" s="274" t="s">
        <v>326</v>
      </c>
    </row>
    <row r="230" spans="1:11" ht="13.5" thickBot="1">
      <c r="A230" s="28" t="s">
        <v>734</v>
      </c>
      <c r="B230" s="29" t="s">
        <v>672</v>
      </c>
      <c r="C230" s="30"/>
      <c r="D230" s="29" t="s">
        <v>703</v>
      </c>
      <c r="E230" s="31" t="s">
        <v>704</v>
      </c>
      <c r="F230" s="30"/>
      <c r="G230" s="30"/>
      <c r="H230" s="30"/>
      <c r="I230" s="90"/>
      <c r="J230" s="28"/>
      <c r="K230" s="381" t="s">
        <v>1192</v>
      </c>
    </row>
    <row r="231" spans="1:11" ht="13.5" thickBot="1">
      <c r="A231" s="21"/>
      <c r="B231" s="53" t="s">
        <v>733</v>
      </c>
      <c r="C231" s="204">
        <f>C233+C235+C237+C239+C241+C243+C245+C247+C249</f>
        <v>1716872693.72</v>
      </c>
      <c r="D231" s="204">
        <f aca="true" t="shared" si="4" ref="D231:J231">D233+D235+D237+D239+D241+D243+D245+D247+D249</f>
        <v>663576497.35</v>
      </c>
      <c r="E231" s="204">
        <f t="shared" si="4"/>
        <v>69999.99999999255</v>
      </c>
      <c r="F231" s="204">
        <f t="shared" si="4"/>
        <v>2380519191.07</v>
      </c>
      <c r="G231" s="204">
        <f t="shared" si="4"/>
        <v>942080722.9599999</v>
      </c>
      <c r="H231" s="204">
        <f t="shared" si="4"/>
        <v>643822498.5400001</v>
      </c>
      <c r="I231" s="204">
        <f t="shared" si="4"/>
        <v>1585903221.5</v>
      </c>
      <c r="J231" s="204">
        <f t="shared" si="4"/>
        <v>794615969.57</v>
      </c>
      <c r="K231" s="283">
        <f>J231/F231</f>
        <v>0.3337994386060104</v>
      </c>
    </row>
    <row r="232" spans="1:11" ht="12.75">
      <c r="A232" s="95"/>
      <c r="B232" s="16"/>
      <c r="C232" s="183"/>
      <c r="D232" s="183"/>
      <c r="E232" s="183"/>
      <c r="F232" s="183"/>
      <c r="G232" s="183"/>
      <c r="H232" s="183"/>
      <c r="I232" s="183"/>
      <c r="J232" s="279"/>
      <c r="K232" s="285"/>
    </row>
    <row r="233" spans="1:11" ht="13.5" thickBot="1">
      <c r="A233" s="262" t="s">
        <v>1084</v>
      </c>
      <c r="B233" s="263" t="s">
        <v>851</v>
      </c>
      <c r="C233" s="264">
        <f>C16+C66+C119</f>
        <v>704700700.11</v>
      </c>
      <c r="D233" s="264">
        <f>D16+D66+D119</f>
        <v>0</v>
      </c>
      <c r="E233" s="264">
        <f>E16+E66+E119</f>
        <v>-7317765.05</v>
      </c>
      <c r="F233" s="264">
        <f>SUM(C233:E233)</f>
        <v>697382935.0600001</v>
      </c>
      <c r="G233" s="264">
        <f>G16+G66+G119</f>
        <v>451542268.76</v>
      </c>
      <c r="H233" s="264">
        <f>H16+H66+H119</f>
        <v>225592906.67000002</v>
      </c>
      <c r="I233" s="264">
        <f>SUM(G233:H233)</f>
        <v>677135175.4300001</v>
      </c>
      <c r="J233" s="280">
        <f>F233-I233</f>
        <v>20247759.629999995</v>
      </c>
      <c r="K233" s="284">
        <f>J233/F233</f>
        <v>0.029033918973451735</v>
      </c>
    </row>
    <row r="234" spans="1:11" ht="13.5" thickTop="1">
      <c r="A234" s="135"/>
      <c r="B234" s="147"/>
      <c r="C234" s="217"/>
      <c r="D234" s="217"/>
      <c r="E234" s="217"/>
      <c r="F234" s="217"/>
      <c r="G234" s="217"/>
      <c r="H234" s="217"/>
      <c r="I234" s="217"/>
      <c r="J234" s="281"/>
      <c r="K234" s="285"/>
    </row>
    <row r="235" spans="1:11" ht="13.5" thickBot="1">
      <c r="A235" s="262" t="s">
        <v>1105</v>
      </c>
      <c r="B235" s="263" t="s">
        <v>884</v>
      </c>
      <c r="C235" s="264">
        <f>C18+C68+C121+C174</f>
        <v>498870449.52000004</v>
      </c>
      <c r="D235" s="264">
        <f>D18+D68+D121+D174</f>
        <v>69162295.25</v>
      </c>
      <c r="E235" s="264">
        <f>E18+E68+E121+E174</f>
        <v>38087920.879999995</v>
      </c>
      <c r="F235" s="264">
        <f>SUM(C235:E235)</f>
        <v>606120665.65</v>
      </c>
      <c r="G235" s="264">
        <f>G18+G68+G121+G174</f>
        <v>250256834.19999996</v>
      </c>
      <c r="H235" s="264">
        <f>H18+H68+H121+H174</f>
        <v>100668420.06</v>
      </c>
      <c r="I235" s="264">
        <f>SUM(G235:H235)</f>
        <v>350925254.26</v>
      </c>
      <c r="J235" s="280">
        <f>F235-I235</f>
        <v>255195411.39</v>
      </c>
      <c r="K235" s="284">
        <f>J235/F235</f>
        <v>0.42103070535687814</v>
      </c>
    </row>
    <row r="236" spans="1:11" ht="13.5" thickTop="1">
      <c r="A236" s="246"/>
      <c r="B236" s="147"/>
      <c r="C236" s="217"/>
      <c r="D236" s="217"/>
      <c r="E236" s="217"/>
      <c r="F236" s="217"/>
      <c r="G236" s="217"/>
      <c r="H236" s="217"/>
      <c r="I236" s="217"/>
      <c r="J236" s="281"/>
      <c r="K236" s="285"/>
    </row>
    <row r="237" spans="1:11" ht="13.5" thickBot="1">
      <c r="A237" s="270">
        <v>2</v>
      </c>
      <c r="B237" s="263" t="s">
        <v>729</v>
      </c>
      <c r="C237" s="264">
        <f>C20+C70+C123</f>
        <v>65839000</v>
      </c>
      <c r="D237" s="264">
        <f>D20+D70+D123</f>
        <v>17659263.17</v>
      </c>
      <c r="E237" s="264">
        <f>E20+E70+E123</f>
        <v>6164239.999999999</v>
      </c>
      <c r="F237" s="264">
        <f>SUM(C237:E237)</f>
        <v>89662503.17</v>
      </c>
      <c r="G237" s="264">
        <f>G20+G70+G123</f>
        <v>26924199.330000002</v>
      </c>
      <c r="H237" s="264">
        <f>H20+H70+H123</f>
        <v>39454879.160000004</v>
      </c>
      <c r="I237" s="264">
        <f>SUM(G237:H237)</f>
        <v>66379078.49000001</v>
      </c>
      <c r="J237" s="280">
        <f>F237-I237</f>
        <v>23283424.679999992</v>
      </c>
      <c r="K237" s="284">
        <f>J237/F237</f>
        <v>0.2596785039098746</v>
      </c>
    </row>
    <row r="238" spans="1:11" ht="13.5" thickTop="1">
      <c r="A238" s="246"/>
      <c r="B238" s="147"/>
      <c r="C238" s="147"/>
      <c r="D238" s="147"/>
      <c r="E238" s="147"/>
      <c r="F238" s="147"/>
      <c r="G238" s="147"/>
      <c r="H238" s="147"/>
      <c r="I238" s="147"/>
      <c r="J238" s="290"/>
      <c r="K238" s="285"/>
    </row>
    <row r="239" spans="1:11" ht="13.5" thickBot="1">
      <c r="A239" s="270">
        <v>3</v>
      </c>
      <c r="B239" s="263" t="s">
        <v>1177</v>
      </c>
      <c r="C239" s="264">
        <f>C22+C72</f>
        <v>6780000</v>
      </c>
      <c r="D239" s="264">
        <f>D22+D72</f>
        <v>4653355.94</v>
      </c>
      <c r="E239" s="264">
        <f>E22+E72</f>
        <v>0</v>
      </c>
      <c r="F239" s="264">
        <f>SUM(C239:E239)</f>
        <v>11433355.940000001</v>
      </c>
      <c r="G239" s="264">
        <f>G22+G72</f>
        <v>1939091.59</v>
      </c>
      <c r="H239" s="264">
        <f>H22+H72</f>
        <v>8428023.69</v>
      </c>
      <c r="I239" s="264">
        <f>SUM(G239:H239)</f>
        <v>10367115.28</v>
      </c>
      <c r="J239" s="280">
        <f>F239-I239</f>
        <v>1066240.660000002</v>
      </c>
      <c r="K239" s="284">
        <f>J239/F239</f>
        <v>0.09325701618977165</v>
      </c>
    </row>
    <row r="240" spans="1:11" ht="13.5" thickTop="1">
      <c r="A240" s="246"/>
      <c r="B240" s="147"/>
      <c r="C240" s="147"/>
      <c r="D240" s="147"/>
      <c r="E240" s="147"/>
      <c r="F240" s="147"/>
      <c r="G240" s="147"/>
      <c r="H240" s="147"/>
      <c r="I240" s="147"/>
      <c r="J240" s="290"/>
      <c r="K240" s="285"/>
    </row>
    <row r="241" spans="1:11" ht="13.5" thickBot="1">
      <c r="A241" s="270">
        <v>5</v>
      </c>
      <c r="B241" s="263" t="s">
        <v>937</v>
      </c>
      <c r="C241" s="264">
        <f>C24+C74+C125+C176</f>
        <v>232487985.45</v>
      </c>
      <c r="D241" s="264">
        <f>D24+D74+D125+D176</f>
        <v>508433177.72</v>
      </c>
      <c r="E241" s="264">
        <f>E24+E74+E125+E176</f>
        <v>-37364395.83</v>
      </c>
      <c r="F241" s="264">
        <f>SUM(C241:E241)</f>
        <v>703556767.34</v>
      </c>
      <c r="G241" s="264">
        <f>G24+G74+G125+G176</f>
        <v>44437917.68</v>
      </c>
      <c r="H241" s="264">
        <f>H24+H74+H125+H176</f>
        <v>186228395.32000002</v>
      </c>
      <c r="I241" s="264">
        <f>SUM(G241:H241)</f>
        <v>230666313.00000003</v>
      </c>
      <c r="J241" s="280">
        <f>F241-I241</f>
        <v>472890454.34000003</v>
      </c>
      <c r="K241" s="284">
        <f>J241/F241</f>
        <v>0.6721425708516731</v>
      </c>
    </row>
    <row r="242" spans="1:11" ht="13.5" thickTop="1">
      <c r="A242" s="185"/>
      <c r="B242" s="261"/>
      <c r="C242" s="55"/>
      <c r="D242" s="261"/>
      <c r="E242" s="261"/>
      <c r="F242" s="55"/>
      <c r="G242" s="55"/>
      <c r="H242" s="55"/>
      <c r="I242" s="55"/>
      <c r="J242" s="282"/>
      <c r="K242" s="285"/>
    </row>
    <row r="243" spans="1:11" ht="13.5" thickBot="1">
      <c r="A243" s="270">
        <v>6</v>
      </c>
      <c r="B243" s="263" t="s">
        <v>1188</v>
      </c>
      <c r="C243" s="264">
        <f>C26+C76+C127</f>
        <v>174365631.76999998</v>
      </c>
      <c r="D243" s="264">
        <f>D26+D76+D127</f>
        <v>14560858.97</v>
      </c>
      <c r="E243" s="264">
        <f>E26+E76+E127</f>
        <v>2000000</v>
      </c>
      <c r="F243" s="264">
        <f>SUM(C243:E243)</f>
        <v>190926490.73999998</v>
      </c>
      <c r="G243" s="264">
        <f>G26+G76+G127</f>
        <v>125303570.99000001</v>
      </c>
      <c r="H243" s="264">
        <f>H26+H76+H127</f>
        <v>62376887.00000001</v>
      </c>
      <c r="I243" s="264">
        <f>SUM(G243:H243)</f>
        <v>187680457.99</v>
      </c>
      <c r="J243" s="280">
        <f>F243-I243</f>
        <v>3246032.74999997</v>
      </c>
      <c r="K243" s="284">
        <f>J243/F243</f>
        <v>0.01700147914214982</v>
      </c>
    </row>
    <row r="244" spans="1:11" ht="13.5" thickTop="1">
      <c r="A244" s="310"/>
      <c r="B244" s="55"/>
      <c r="C244" s="170"/>
      <c r="D244" s="170"/>
      <c r="E244" s="170"/>
      <c r="F244" s="170"/>
      <c r="G244" s="170"/>
      <c r="H244" s="170"/>
      <c r="I244" s="170"/>
      <c r="J244" s="318"/>
      <c r="K244" s="285"/>
    </row>
    <row r="245" spans="1:11" ht="13.5" thickBot="1">
      <c r="A245" s="270">
        <v>7</v>
      </c>
      <c r="B245" s="263" t="s">
        <v>447</v>
      </c>
      <c r="C245" s="264">
        <f>C129+C178+C28</f>
        <v>15000000</v>
      </c>
      <c r="D245" s="264">
        <f>D129+D178+D28</f>
        <v>37000000</v>
      </c>
      <c r="E245" s="264">
        <f>E129+E178+E28</f>
        <v>-1500000</v>
      </c>
      <c r="F245" s="264">
        <f>SUM(C245:E245)</f>
        <v>50500000</v>
      </c>
      <c r="G245" s="264">
        <f>G129+G178+G28</f>
        <v>35000000</v>
      </c>
      <c r="H245" s="264">
        <f>H129+H178+H28</f>
        <v>6000000</v>
      </c>
      <c r="I245" s="264">
        <f>SUM(G245:H245)</f>
        <v>41000000</v>
      </c>
      <c r="J245" s="280">
        <f>F245-I245</f>
        <v>9500000</v>
      </c>
      <c r="K245" s="284">
        <f>J245/F245</f>
        <v>0.18811881188118812</v>
      </c>
    </row>
    <row r="246" spans="1:11" ht="13.5" thickTop="1">
      <c r="A246" s="246"/>
      <c r="B246" s="147"/>
      <c r="C246" s="147"/>
      <c r="D246" s="147"/>
      <c r="E246" s="147"/>
      <c r="F246" s="147"/>
      <c r="G246" s="147"/>
      <c r="H246" s="147"/>
      <c r="I246" s="147"/>
      <c r="J246" s="290"/>
      <c r="K246" s="285"/>
    </row>
    <row r="247" spans="1:11" ht="13.5" thickBot="1">
      <c r="A247" s="270">
        <v>8</v>
      </c>
      <c r="B247" s="263" t="s">
        <v>971</v>
      </c>
      <c r="C247" s="264">
        <f>C30+C78</f>
        <v>11000000</v>
      </c>
      <c r="D247" s="264">
        <f>D30+D78</f>
        <v>12107546.3</v>
      </c>
      <c r="E247" s="264">
        <f>E30+E78</f>
        <v>0</v>
      </c>
      <c r="F247" s="264">
        <f>SUM(C247:E247)</f>
        <v>23107546.3</v>
      </c>
      <c r="G247" s="264">
        <f>G30+G78</f>
        <v>6676840.41</v>
      </c>
      <c r="H247" s="264">
        <f>H30+H78</f>
        <v>15072986.64</v>
      </c>
      <c r="I247" s="264">
        <f>SUM(G247:H247)</f>
        <v>21749827.05</v>
      </c>
      <c r="J247" s="280">
        <f>F247-I247</f>
        <v>1357719.25</v>
      </c>
      <c r="K247" s="284">
        <f>J247/F247</f>
        <v>0.05875653054517519</v>
      </c>
    </row>
    <row r="248" spans="1:11" ht="13.5" thickTop="1">
      <c r="A248" s="310"/>
      <c r="B248" s="55"/>
      <c r="C248" s="170"/>
      <c r="D248" s="170"/>
      <c r="E248" s="170"/>
      <c r="F248" s="170"/>
      <c r="G248" s="170"/>
      <c r="H248" s="170"/>
      <c r="I248" s="170"/>
      <c r="J248" s="370"/>
      <c r="K248" s="285"/>
    </row>
    <row r="249" spans="1:11" ht="13.5" thickBot="1">
      <c r="A249" s="270">
        <v>9</v>
      </c>
      <c r="B249" s="263" t="s">
        <v>1078</v>
      </c>
      <c r="C249" s="264">
        <f>C131+C32+C80</f>
        <v>7828926.87</v>
      </c>
      <c r="D249" s="264">
        <f>D131+D32+D80</f>
        <v>0</v>
      </c>
      <c r="E249" s="264">
        <f>E131+E32+E80</f>
        <v>0</v>
      </c>
      <c r="F249" s="264">
        <f>SUM(C249:E249)</f>
        <v>7828926.87</v>
      </c>
      <c r="G249" s="264">
        <f>G131+G32+G80</f>
        <v>0</v>
      </c>
      <c r="H249" s="264">
        <f>H131+H32+H80</f>
        <v>0</v>
      </c>
      <c r="I249" s="264">
        <f>SUM(G249:H249)</f>
        <v>0</v>
      </c>
      <c r="J249" s="280">
        <f>F249-I249</f>
        <v>7828926.87</v>
      </c>
      <c r="K249" s="284">
        <f>J249/F249</f>
        <v>1</v>
      </c>
    </row>
    <row r="250" spans="1:11" ht="14.25" thickBot="1" thickTop="1">
      <c r="A250" s="10"/>
      <c r="B250" s="1"/>
      <c r="C250" s="1"/>
      <c r="D250" s="1"/>
      <c r="E250" s="1"/>
      <c r="F250" s="1"/>
      <c r="G250" s="1"/>
      <c r="H250" s="1"/>
      <c r="I250" s="1"/>
      <c r="J250" s="291"/>
      <c r="K250" s="14"/>
    </row>
  </sheetData>
  <sheetProtection/>
  <mergeCells count="15">
    <mergeCell ref="C11:F11"/>
    <mergeCell ref="G11:I11"/>
    <mergeCell ref="C61:F61"/>
    <mergeCell ref="D62:E62"/>
    <mergeCell ref="G61:I61"/>
    <mergeCell ref="D12:E12"/>
    <mergeCell ref="D229:E229"/>
    <mergeCell ref="G114:I114"/>
    <mergeCell ref="C228:F228"/>
    <mergeCell ref="G228:I228"/>
    <mergeCell ref="C114:F114"/>
    <mergeCell ref="D115:E115"/>
    <mergeCell ref="C169:F169"/>
    <mergeCell ref="G169:I169"/>
    <mergeCell ref="D170:E170"/>
  </mergeCells>
  <printOptions/>
  <pageMargins left="0" right="0" top="0.35433070866141736" bottom="0.3937007874015748" header="0" footer="0"/>
  <pageSetup horizontalDpi="120" verticalDpi="12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B5" sqref="B5:H5"/>
    </sheetView>
  </sheetViews>
  <sheetFormatPr defaultColWidth="11.421875" defaultRowHeight="12.75"/>
  <cols>
    <col min="2" max="2" width="19.7109375" style="0" customWidth="1"/>
    <col min="3" max="3" width="13.140625" style="0" customWidth="1"/>
    <col min="4" max="4" width="15.00390625" style="0" customWidth="1"/>
    <col min="5" max="5" width="15.57421875" style="0" customWidth="1"/>
    <col min="6" max="6" width="13.00390625" style="0" customWidth="1"/>
    <col min="7" max="7" width="15.00390625" style="0" customWidth="1"/>
    <col min="8" max="8" width="14.28125" style="0" customWidth="1"/>
  </cols>
  <sheetData>
    <row r="2" spans="2:8" ht="18">
      <c r="B2" s="615" t="s">
        <v>1600</v>
      </c>
      <c r="C2" s="615"/>
      <c r="D2" s="615"/>
      <c r="E2" s="615"/>
      <c r="F2" s="615"/>
      <c r="G2" s="615"/>
      <c r="H2" s="615"/>
    </row>
    <row r="3" spans="2:8" ht="15">
      <c r="B3" s="616" t="s">
        <v>1601</v>
      </c>
      <c r="C3" s="616"/>
      <c r="D3" s="616"/>
      <c r="E3" s="616"/>
      <c r="F3" s="616"/>
      <c r="G3" s="616"/>
      <c r="H3" s="616"/>
    </row>
    <row r="4" spans="2:8" ht="15">
      <c r="B4" s="616" t="s">
        <v>1877</v>
      </c>
      <c r="C4" s="616"/>
      <c r="D4" s="616"/>
      <c r="E4" s="616"/>
      <c r="F4" s="616"/>
      <c r="G4" s="616"/>
      <c r="H4" s="616"/>
    </row>
    <row r="5" spans="2:8" ht="15.75" thickBot="1">
      <c r="B5" s="617" t="s">
        <v>1796</v>
      </c>
      <c r="C5" s="617"/>
      <c r="D5" s="617"/>
      <c r="E5" s="617"/>
      <c r="F5" s="617"/>
      <c r="G5" s="617"/>
      <c r="H5" s="617"/>
    </row>
    <row r="6" spans="2:8" ht="16.5">
      <c r="B6" s="457"/>
      <c r="C6" s="618"/>
      <c r="D6" s="619"/>
      <c r="E6" s="620"/>
      <c r="F6" s="621"/>
      <c r="G6" s="620"/>
      <c r="H6" s="621"/>
    </row>
    <row r="7" spans="2:8" ht="28.5" customHeight="1" thickBot="1">
      <c r="B7" s="458" t="s">
        <v>1602</v>
      </c>
      <c r="C7" s="611" t="s">
        <v>1603</v>
      </c>
      <c r="D7" s="612"/>
      <c r="E7" s="611" t="s">
        <v>1604</v>
      </c>
      <c r="F7" s="612"/>
      <c r="G7" s="611" t="s">
        <v>1605</v>
      </c>
      <c r="H7" s="612"/>
    </row>
    <row r="8" spans="2:8" ht="16.5" thickBot="1">
      <c r="B8" s="459"/>
      <c r="C8" s="460" t="s">
        <v>1606</v>
      </c>
      <c r="D8" s="461" t="s">
        <v>1607</v>
      </c>
      <c r="E8" s="460" t="s">
        <v>1606</v>
      </c>
      <c r="F8" s="461" t="s">
        <v>1607</v>
      </c>
      <c r="G8" s="460" t="s">
        <v>1606</v>
      </c>
      <c r="H8" s="461" t="s">
        <v>1607</v>
      </c>
    </row>
    <row r="9" spans="2:8" ht="16.5" thickBot="1">
      <c r="B9" s="462" t="s">
        <v>1608</v>
      </c>
      <c r="C9" s="463">
        <v>40</v>
      </c>
      <c r="D9" s="463">
        <v>40</v>
      </c>
      <c r="E9" s="463">
        <v>48</v>
      </c>
      <c r="F9" s="463">
        <v>36</v>
      </c>
      <c r="G9" s="464">
        <v>47</v>
      </c>
      <c r="H9" s="463">
        <f>+AVERAGE(D9,F9)</f>
        <v>38</v>
      </c>
    </row>
    <row r="10" spans="2:8" ht="16.5" thickBot="1">
      <c r="B10" s="462" t="s">
        <v>1609</v>
      </c>
      <c r="C10" s="463">
        <v>48</v>
      </c>
      <c r="D10" s="463">
        <v>16</v>
      </c>
      <c r="E10" s="463">
        <v>49</v>
      </c>
      <c r="F10" s="463">
        <v>42</v>
      </c>
      <c r="G10" s="464">
        <v>48</v>
      </c>
      <c r="H10" s="463">
        <f>+AVERAGE(D10,F10)</f>
        <v>29</v>
      </c>
    </row>
    <row r="11" spans="2:8" ht="16.5" thickBot="1">
      <c r="B11" s="462" t="s">
        <v>1610</v>
      </c>
      <c r="C11" s="463">
        <v>8</v>
      </c>
      <c r="D11" s="463">
        <v>0</v>
      </c>
      <c r="E11" s="463">
        <v>50</v>
      </c>
      <c r="F11" s="463">
        <v>38</v>
      </c>
      <c r="G11" s="464">
        <v>0</v>
      </c>
      <c r="H11" s="463">
        <f>+AVERAGE(D11,F11)</f>
        <v>19</v>
      </c>
    </row>
    <row r="12" spans="2:8" ht="16.5" thickBot="1">
      <c r="B12" s="462" t="s">
        <v>1611</v>
      </c>
      <c r="C12" s="463">
        <v>0</v>
      </c>
      <c r="D12" s="463">
        <v>0</v>
      </c>
      <c r="E12" s="463">
        <v>0</v>
      </c>
      <c r="F12" s="463">
        <v>0</v>
      </c>
      <c r="G12" s="464">
        <v>0</v>
      </c>
      <c r="H12" s="463">
        <f>+AVERAGE(D12,F12)</f>
        <v>0</v>
      </c>
    </row>
    <row r="13" spans="2:8" ht="29.25" thickBot="1">
      <c r="B13" s="462" t="s">
        <v>1612</v>
      </c>
      <c r="C13" s="463">
        <f>+AVERAGE(C9:C11)</f>
        <v>32</v>
      </c>
      <c r="D13" s="463">
        <f>+AVERAGE(D9:D12)</f>
        <v>14</v>
      </c>
      <c r="E13" s="463">
        <f>+AVERAGE(E9:E11)</f>
        <v>49</v>
      </c>
      <c r="F13" s="463">
        <f>+AVERAGE(F9:F12)</f>
        <v>29</v>
      </c>
      <c r="G13" s="463">
        <f>+AVERAGE(G9:G11)</f>
        <v>31.666666666666668</v>
      </c>
      <c r="H13" s="463">
        <f>+AVERAGE(H9:H11)</f>
        <v>28.666666666666668</v>
      </c>
    </row>
    <row r="15" spans="2:8" ht="51" customHeight="1">
      <c r="B15" s="613" t="s">
        <v>1613</v>
      </c>
      <c r="C15" s="613"/>
      <c r="D15" s="613"/>
      <c r="E15" s="613"/>
      <c r="F15" s="613"/>
      <c r="G15" s="613"/>
      <c r="H15" s="613"/>
    </row>
    <row r="16" spans="2:8" ht="9" customHeight="1">
      <c r="B16" s="614"/>
      <c r="C16" s="614"/>
      <c r="D16" s="614"/>
      <c r="E16" s="614"/>
      <c r="F16" s="614"/>
      <c r="G16" s="614"/>
      <c r="H16" s="614"/>
    </row>
    <row r="17" spans="2:5" ht="12.75">
      <c r="B17" t="s">
        <v>1614</v>
      </c>
      <c r="C17" s="609" t="s">
        <v>1876</v>
      </c>
      <c r="D17" s="609"/>
      <c r="E17" s="609"/>
    </row>
    <row r="18" ht="12.75" customHeight="1"/>
    <row r="19" spans="2:5" ht="12.75">
      <c r="B19" t="s">
        <v>1615</v>
      </c>
      <c r="C19" s="609" t="s">
        <v>1616</v>
      </c>
      <c r="D19" s="609"/>
      <c r="E19" s="609"/>
    </row>
    <row r="20" ht="6.75" customHeight="1"/>
    <row r="21" spans="2:5" ht="18.75" customHeight="1">
      <c r="B21" t="s">
        <v>1617</v>
      </c>
      <c r="C21" s="610">
        <v>42199</v>
      </c>
      <c r="D21" s="609"/>
      <c r="E21" s="609"/>
    </row>
  </sheetData>
  <sheetProtection/>
  <mergeCells count="15">
    <mergeCell ref="B2:H2"/>
    <mergeCell ref="B3:H3"/>
    <mergeCell ref="B4:H4"/>
    <mergeCell ref="B5:H5"/>
    <mergeCell ref="C6:D6"/>
    <mergeCell ref="E6:F6"/>
    <mergeCell ref="G6:H6"/>
    <mergeCell ref="C19:E19"/>
    <mergeCell ref="C21:E21"/>
    <mergeCell ref="C7:D7"/>
    <mergeCell ref="E7:F7"/>
    <mergeCell ref="G7:H7"/>
    <mergeCell ref="B15:H15"/>
    <mergeCell ref="B16:H16"/>
    <mergeCell ref="C17:E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28"/>
  <sheetViews>
    <sheetView zoomScalePageLayoutView="0" workbookViewId="0" topLeftCell="A4">
      <selection activeCell="B17" sqref="B17"/>
    </sheetView>
  </sheetViews>
  <sheetFormatPr defaultColWidth="11.421875" defaultRowHeight="12.75"/>
  <cols>
    <col min="1" max="1" width="32.57421875" style="0" customWidth="1"/>
    <col min="2" max="2" width="16.28125" style="0" customWidth="1"/>
    <col min="3" max="3" width="13.57421875" style="0" customWidth="1"/>
  </cols>
  <sheetData>
    <row r="6" spans="1:3" ht="18.75">
      <c r="A6" s="622" t="s">
        <v>744</v>
      </c>
      <c r="B6" s="622"/>
      <c r="C6" s="622"/>
    </row>
    <row r="7" spans="1:3" ht="18.75">
      <c r="A7" s="622" t="s">
        <v>1792</v>
      </c>
      <c r="B7" s="622"/>
      <c r="C7" s="622"/>
    </row>
    <row r="8" spans="1:3" ht="15.75" thickBot="1">
      <c r="A8" s="472"/>
      <c r="B8" s="472"/>
      <c r="C8" s="472"/>
    </row>
    <row r="9" spans="1:3" ht="15.75" thickBot="1">
      <c r="A9" s="477" t="s">
        <v>1638</v>
      </c>
      <c r="B9" s="477" t="s">
        <v>1639</v>
      </c>
      <c r="C9" s="477" t="s">
        <v>1640</v>
      </c>
    </row>
    <row r="10" spans="1:3" ht="15">
      <c r="A10" s="476" t="s">
        <v>1641</v>
      </c>
      <c r="B10" s="478">
        <v>345160.6</v>
      </c>
      <c r="C10" s="479">
        <v>2</v>
      </c>
    </row>
    <row r="11" spans="1:3" ht="15">
      <c r="A11" s="473" t="s">
        <v>1642</v>
      </c>
      <c r="B11" s="474">
        <v>454230.1</v>
      </c>
      <c r="C11" s="475">
        <v>2</v>
      </c>
    </row>
    <row r="12" spans="1:3" ht="15">
      <c r="A12" s="473" t="s">
        <v>1643</v>
      </c>
      <c r="B12" s="474">
        <v>468298.39</v>
      </c>
      <c r="C12" s="475">
        <v>3</v>
      </c>
    </row>
    <row r="13" spans="1:3" ht="15">
      <c r="A13" s="473" t="s">
        <v>1644</v>
      </c>
      <c r="B13" s="474">
        <v>278457.31</v>
      </c>
      <c r="C13" s="475">
        <v>3</v>
      </c>
    </row>
    <row r="14" spans="1:3" ht="15">
      <c r="A14" s="473" t="s">
        <v>1645</v>
      </c>
      <c r="B14" s="474">
        <v>287145.33</v>
      </c>
      <c r="C14" s="475">
        <v>14</v>
      </c>
    </row>
    <row r="15" spans="1:3" ht="15">
      <c r="A15" s="473" t="s">
        <v>1646</v>
      </c>
      <c r="B15" s="474">
        <v>324485.8</v>
      </c>
      <c r="C15" s="475">
        <v>3</v>
      </c>
    </row>
    <row r="16" spans="1:3" ht="15">
      <c r="A16" s="473" t="s">
        <v>1647</v>
      </c>
      <c r="B16" s="474">
        <v>367682.82</v>
      </c>
      <c r="C16" s="475">
        <v>1</v>
      </c>
    </row>
    <row r="17" spans="1:3" ht="15">
      <c r="A17" s="473" t="s">
        <v>1648</v>
      </c>
      <c r="B17" s="474">
        <v>512824.82</v>
      </c>
      <c r="C17" s="475">
        <v>1</v>
      </c>
    </row>
    <row r="18" spans="1:3" ht="15">
      <c r="A18" s="473" t="s">
        <v>1649</v>
      </c>
      <c r="B18" s="474">
        <v>615913.17</v>
      </c>
      <c r="C18" s="475">
        <v>5</v>
      </c>
    </row>
    <row r="19" spans="1:3" ht="15">
      <c r="A19" s="473" t="s">
        <v>1650</v>
      </c>
      <c r="B19" s="474">
        <v>543925.25</v>
      </c>
      <c r="C19" s="475">
        <v>4</v>
      </c>
    </row>
    <row r="20" spans="1:3" ht="15">
      <c r="A20" s="473" t="s">
        <v>1651</v>
      </c>
      <c r="B20" s="474">
        <v>635311.968</v>
      </c>
      <c r="C20" s="475">
        <v>1</v>
      </c>
    </row>
    <row r="21" spans="1:3" ht="15">
      <c r="A21" s="473" t="s">
        <v>1652</v>
      </c>
      <c r="B21" s="474">
        <v>561156.24</v>
      </c>
      <c r="C21" s="475">
        <v>1</v>
      </c>
    </row>
    <row r="22" spans="1:3" ht="15">
      <c r="A22" s="473" t="s">
        <v>1653</v>
      </c>
      <c r="B22" s="474">
        <v>655352.58</v>
      </c>
      <c r="C22" s="475">
        <v>4</v>
      </c>
    </row>
    <row r="23" spans="1:3" ht="15">
      <c r="A23" s="473" t="s">
        <v>1654</v>
      </c>
      <c r="B23" s="474">
        <v>305405.2</v>
      </c>
      <c r="C23" s="475">
        <v>6</v>
      </c>
    </row>
    <row r="24" spans="1:3" ht="15">
      <c r="A24" s="473" t="s">
        <v>1655</v>
      </c>
      <c r="B24" s="474">
        <v>355827.9</v>
      </c>
      <c r="C24" s="475">
        <v>1</v>
      </c>
    </row>
    <row r="25" spans="1:3" ht="15">
      <c r="A25" s="473" t="s">
        <v>1656</v>
      </c>
      <c r="B25" s="474">
        <v>319436.68</v>
      </c>
      <c r="C25" s="475">
        <v>2</v>
      </c>
    </row>
    <row r="26" spans="1:3" ht="15">
      <c r="A26" s="473" t="s">
        <v>1657</v>
      </c>
      <c r="B26" s="474">
        <v>414626.84</v>
      </c>
      <c r="C26" s="475">
        <v>1</v>
      </c>
    </row>
    <row r="27" spans="1:3" ht="15.75" thickBot="1">
      <c r="A27" s="480" t="s">
        <v>1658</v>
      </c>
      <c r="B27" s="481">
        <v>305405.2</v>
      </c>
      <c r="C27" s="482">
        <v>2</v>
      </c>
    </row>
    <row r="28" spans="1:3" ht="15.75" thickTop="1">
      <c r="A28" s="476" t="s">
        <v>677</v>
      </c>
      <c r="B28" s="476"/>
      <c r="C28" s="479">
        <f>SUM(C10:C27)</f>
        <v>56</v>
      </c>
    </row>
  </sheetData>
  <sheetProtection/>
  <mergeCells count="2">
    <mergeCell ref="A6:C6"/>
    <mergeCell ref="A7:C7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26.7109375" style="0" customWidth="1"/>
    <col min="3" max="3" width="21.8515625" style="0" customWidth="1"/>
    <col min="4" max="4" width="21.00390625" style="0" customWidth="1"/>
    <col min="5" max="5" width="22.00390625" style="0" customWidth="1"/>
    <col min="6" max="6" width="22.421875" style="0" customWidth="1"/>
    <col min="7" max="7" width="18.7109375" style="0" customWidth="1"/>
    <col min="8" max="8" width="22.00390625" style="0" customWidth="1"/>
  </cols>
  <sheetData>
    <row r="1" spans="2:8" ht="15">
      <c r="B1" s="626" t="s">
        <v>1618</v>
      </c>
      <c r="C1" s="626"/>
      <c r="D1" s="626"/>
      <c r="E1" s="626"/>
      <c r="F1" s="626"/>
      <c r="G1" s="626"/>
      <c r="H1" s="626"/>
    </row>
    <row r="2" spans="2:8" ht="59.25" customHeight="1">
      <c r="B2" s="627" t="s">
        <v>1898</v>
      </c>
      <c r="C2" s="628"/>
      <c r="D2" s="628"/>
      <c r="E2" s="628"/>
      <c r="F2" s="628"/>
      <c r="G2" s="628"/>
      <c r="H2" s="628"/>
    </row>
    <row r="3" ht="3" customHeight="1" thickBot="1"/>
    <row r="4" spans="2:8" ht="31.5" customHeight="1">
      <c r="B4" s="465"/>
      <c r="C4" s="629" t="s">
        <v>1793</v>
      </c>
      <c r="D4" s="629" t="s">
        <v>1794</v>
      </c>
      <c r="E4" s="629" t="s">
        <v>1795</v>
      </c>
      <c r="F4" s="629" t="s">
        <v>1899</v>
      </c>
      <c r="G4" s="629" t="s">
        <v>1900</v>
      </c>
      <c r="H4" s="629" t="s">
        <v>1619</v>
      </c>
    </row>
    <row r="5" spans="2:8" ht="16.5">
      <c r="B5" s="466"/>
      <c r="C5" s="630"/>
      <c r="D5" s="630"/>
      <c r="E5" s="630"/>
      <c r="F5" s="630"/>
      <c r="G5" s="630"/>
      <c r="H5" s="630"/>
    </row>
    <row r="6" spans="2:8" ht="12" customHeight="1" thickBot="1">
      <c r="B6" s="467" t="s">
        <v>1620</v>
      </c>
      <c r="C6" s="631"/>
      <c r="D6" s="631"/>
      <c r="E6" s="631"/>
      <c r="F6" s="631"/>
      <c r="G6" s="631"/>
      <c r="H6" s="631"/>
    </row>
    <row r="7" spans="2:8" ht="15.75" customHeight="1" thickBot="1">
      <c r="B7" s="468"/>
      <c r="C7" s="469" t="s">
        <v>1621</v>
      </c>
      <c r="D7" s="469" t="s">
        <v>1622</v>
      </c>
      <c r="E7" s="470" t="s">
        <v>1623</v>
      </c>
      <c r="F7" s="469" t="s">
        <v>1624</v>
      </c>
      <c r="G7" s="469" t="s">
        <v>1625</v>
      </c>
      <c r="H7" s="470" t="s">
        <v>1626</v>
      </c>
    </row>
    <row r="8" spans="2:8" ht="29.25" thickBot="1">
      <c r="B8" s="462" t="s">
        <v>1627</v>
      </c>
      <c r="C8" s="464">
        <v>0</v>
      </c>
      <c r="D8" s="464">
        <v>0</v>
      </c>
      <c r="E8" s="464">
        <f>C8+D8</f>
        <v>0</v>
      </c>
      <c r="F8" s="464">
        <f>E8</f>
        <v>0</v>
      </c>
      <c r="G8" s="464">
        <v>0</v>
      </c>
      <c r="H8" s="464">
        <f>F8-G8</f>
        <v>0</v>
      </c>
    </row>
    <row r="9" spans="2:8" ht="16.5" thickBot="1">
      <c r="B9" s="462" t="s">
        <v>1628</v>
      </c>
      <c r="C9" s="585">
        <v>38923896</v>
      </c>
      <c r="D9" s="585">
        <v>0</v>
      </c>
      <c r="E9" s="585">
        <f>C9+D9</f>
        <v>38923896</v>
      </c>
      <c r="F9" s="585">
        <f>E9</f>
        <v>38923896</v>
      </c>
      <c r="G9" s="585">
        <v>0</v>
      </c>
      <c r="H9" s="585">
        <f>F9-G9</f>
        <v>38923896</v>
      </c>
    </row>
    <row r="10" spans="2:8" ht="21" customHeight="1" thickBot="1">
      <c r="B10" s="462" t="s">
        <v>1629</v>
      </c>
      <c r="C10" s="464"/>
      <c r="D10" s="464"/>
      <c r="E10" s="464"/>
      <c r="F10" s="464"/>
      <c r="G10" s="464"/>
      <c r="H10" s="464"/>
    </row>
    <row r="11" spans="2:8" ht="29.25" thickBot="1">
      <c r="B11" s="462" t="s">
        <v>1630</v>
      </c>
      <c r="C11" s="464"/>
      <c r="D11" s="464"/>
      <c r="E11" s="464"/>
      <c r="F11" s="464"/>
      <c r="G11" s="464"/>
      <c r="H11" s="464"/>
    </row>
    <row r="12" spans="2:8" ht="29.25" thickBot="1">
      <c r="B12" s="462" t="s">
        <v>1631</v>
      </c>
      <c r="C12" s="585">
        <v>5953828.71</v>
      </c>
      <c r="D12" s="585">
        <v>12564077.36</v>
      </c>
      <c r="E12" s="585">
        <f>C12+D12</f>
        <v>18517906.07</v>
      </c>
      <c r="F12" s="585">
        <f>E12</f>
        <v>18517906.07</v>
      </c>
      <c r="G12" s="585">
        <v>0</v>
      </c>
      <c r="H12" s="585">
        <f>F12-G12</f>
        <v>18517906.07</v>
      </c>
    </row>
    <row r="13" spans="2:8" ht="29.25" thickBot="1">
      <c r="B13" s="462" t="s">
        <v>1632</v>
      </c>
      <c r="C13" s="585">
        <v>42839534.96</v>
      </c>
      <c r="D13" s="585">
        <v>15931569.96</v>
      </c>
      <c r="E13" s="585">
        <f>C13+D13</f>
        <v>58771104.92</v>
      </c>
      <c r="F13" s="585">
        <f>E13</f>
        <v>58771104.92</v>
      </c>
      <c r="G13" s="585">
        <v>8399255</v>
      </c>
      <c r="H13" s="585">
        <f>F13-G13</f>
        <v>50371849.92</v>
      </c>
    </row>
    <row r="14" spans="2:8" ht="29.25" thickBot="1">
      <c r="B14" s="462" t="s">
        <v>1633</v>
      </c>
      <c r="C14" s="464"/>
      <c r="D14" s="464"/>
      <c r="E14" s="464"/>
      <c r="F14" s="464"/>
      <c r="G14" s="464"/>
      <c r="H14" s="464"/>
    </row>
    <row r="15" spans="2:8" ht="16.5" thickBot="1">
      <c r="B15" s="462" t="s">
        <v>1634</v>
      </c>
      <c r="C15" s="464"/>
      <c r="D15" s="464"/>
      <c r="E15" s="464"/>
      <c r="F15" s="464"/>
      <c r="G15" s="464"/>
      <c r="H15" s="464"/>
    </row>
    <row r="16" spans="2:8" ht="16.5" thickBot="1">
      <c r="B16" s="462" t="s">
        <v>1635</v>
      </c>
      <c r="C16" s="464"/>
      <c r="D16" s="464"/>
      <c r="E16" s="464"/>
      <c r="F16" s="464"/>
      <c r="G16" s="464"/>
      <c r="H16" s="464"/>
    </row>
    <row r="17" spans="2:8" ht="16.5" thickBot="1">
      <c r="B17" s="462" t="s">
        <v>1635</v>
      </c>
      <c r="C17" s="464"/>
      <c r="D17" s="464"/>
      <c r="E17" s="464"/>
      <c r="F17" s="464"/>
      <c r="G17" s="464"/>
      <c r="H17" s="464"/>
    </row>
    <row r="18" spans="2:8" ht="16.5" thickBot="1">
      <c r="B18" s="462" t="s">
        <v>1635</v>
      </c>
      <c r="C18" s="464"/>
      <c r="D18" s="464"/>
      <c r="E18" s="464"/>
      <c r="F18" s="464"/>
      <c r="G18" s="464"/>
      <c r="H18" s="464"/>
    </row>
    <row r="19" spans="2:8" ht="16.5" thickBot="1">
      <c r="B19" s="462" t="s">
        <v>1635</v>
      </c>
      <c r="C19" s="464"/>
      <c r="D19" s="464"/>
      <c r="E19" s="464"/>
      <c r="F19" s="464"/>
      <c r="G19" s="464"/>
      <c r="H19" s="464"/>
    </row>
    <row r="20" spans="2:8" ht="53.25" customHeight="1">
      <c r="B20" s="623" t="s">
        <v>1901</v>
      </c>
      <c r="C20" s="624"/>
      <c r="D20" s="624"/>
      <c r="E20" s="624"/>
      <c r="F20" s="624"/>
      <c r="G20" s="624"/>
      <c r="H20" s="624"/>
    </row>
    <row r="22" spans="2:5" ht="15">
      <c r="B22" s="471" t="s">
        <v>1614</v>
      </c>
      <c r="C22" s="609" t="s">
        <v>1636</v>
      </c>
      <c r="D22" s="609"/>
      <c r="E22" s="609"/>
    </row>
    <row r="23" ht="15">
      <c r="B23" s="471"/>
    </row>
    <row r="24" spans="2:5" ht="15">
      <c r="B24" s="471" t="s">
        <v>1615</v>
      </c>
      <c r="C24" s="609" t="s">
        <v>1637</v>
      </c>
      <c r="D24" s="609"/>
      <c r="E24" s="609"/>
    </row>
    <row r="25" ht="15">
      <c r="B25" s="471"/>
    </row>
    <row r="26" spans="2:5" ht="15">
      <c r="B26" s="471" t="s">
        <v>1617</v>
      </c>
      <c r="C26" s="625" t="s">
        <v>1902</v>
      </c>
      <c r="D26" s="609"/>
      <c r="E26" s="609"/>
    </row>
  </sheetData>
  <sheetProtection/>
  <mergeCells count="12">
    <mergeCell ref="G4:G6"/>
    <mergeCell ref="H4:H6"/>
    <mergeCell ref="B20:H20"/>
    <mergeCell ref="C22:E22"/>
    <mergeCell ref="C24:E24"/>
    <mergeCell ref="C26:E26"/>
    <mergeCell ref="B1:H1"/>
    <mergeCell ref="B2:H2"/>
    <mergeCell ref="C4:C6"/>
    <mergeCell ref="D4:D6"/>
    <mergeCell ref="E4:E6"/>
    <mergeCell ref="F4:F6"/>
  </mergeCells>
  <printOptions/>
  <pageMargins left="0" right="0" top="0" bottom="0" header="0.31496062992125984" footer="0.31496062992125984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15.421875" style="0" customWidth="1"/>
    <col min="2" max="2" width="19.140625" style="0" customWidth="1"/>
    <col min="3" max="3" width="18.28125" style="0" customWidth="1"/>
    <col min="4" max="4" width="19.8515625" style="0" customWidth="1"/>
    <col min="5" max="5" width="18.140625" style="0" customWidth="1"/>
    <col min="6" max="6" width="19.28125" style="0" customWidth="1"/>
    <col min="7" max="7" width="17.421875" style="0" customWidth="1"/>
  </cols>
  <sheetData>
    <row r="1" spans="2:5" ht="18">
      <c r="B1" s="634" t="s">
        <v>744</v>
      </c>
      <c r="C1" s="634"/>
      <c r="D1" s="634"/>
      <c r="E1" s="634"/>
    </row>
    <row r="2" spans="2:5" ht="15.75">
      <c r="B2" s="635" t="s">
        <v>1903</v>
      </c>
      <c r="C2" s="635"/>
      <c r="D2" s="635"/>
      <c r="E2" s="635"/>
    </row>
    <row r="3" spans="2:5" ht="15.75">
      <c r="B3" s="635" t="s">
        <v>1659</v>
      </c>
      <c r="C3" s="635"/>
      <c r="D3" s="635"/>
      <c r="E3" s="635"/>
    </row>
    <row r="4" spans="2:5" ht="15.75">
      <c r="B4" s="636" t="s">
        <v>1660</v>
      </c>
      <c r="C4" s="636"/>
      <c r="D4" s="636"/>
      <c r="E4" s="636"/>
    </row>
    <row r="5" spans="2:5" ht="18.75" thickBot="1">
      <c r="B5" s="491"/>
      <c r="C5" s="581" t="s">
        <v>1904</v>
      </c>
      <c r="D5" s="581"/>
      <c r="E5" s="491"/>
    </row>
    <row r="6" spans="1:7" ht="16.5" thickBot="1">
      <c r="A6" s="632" t="s">
        <v>1661</v>
      </c>
      <c r="B6" s="633"/>
      <c r="C6" s="633"/>
      <c r="D6" s="633"/>
      <c r="E6" s="633"/>
      <c r="F6" s="633"/>
      <c r="G6" s="528"/>
    </row>
    <row r="7" spans="1:7" ht="15.75">
      <c r="A7" s="496" t="s">
        <v>1662</v>
      </c>
      <c r="B7" s="532" t="s">
        <v>1663</v>
      </c>
      <c r="C7" s="497" t="s">
        <v>1664</v>
      </c>
      <c r="D7" s="532" t="s">
        <v>971</v>
      </c>
      <c r="E7" s="497" t="s">
        <v>677</v>
      </c>
      <c r="F7" s="524" t="s">
        <v>1665</v>
      </c>
      <c r="G7" s="529"/>
    </row>
    <row r="8" spans="1:7" ht="16.5" thickBot="1">
      <c r="A8" s="498" t="s">
        <v>1666</v>
      </c>
      <c r="B8" s="499"/>
      <c r="C8" s="499"/>
      <c r="D8" s="499"/>
      <c r="E8" s="499"/>
      <c r="F8" s="525" t="s">
        <v>1667</v>
      </c>
      <c r="G8" s="530" t="s">
        <v>1668</v>
      </c>
    </row>
    <row r="9" spans="1:7" ht="15">
      <c r="A9" s="489" t="s">
        <v>1669</v>
      </c>
      <c r="B9" s="488" t="s">
        <v>1670</v>
      </c>
      <c r="C9" s="486">
        <v>0</v>
      </c>
      <c r="D9" s="486">
        <v>0</v>
      </c>
      <c r="E9" s="486">
        <f>SUM(C9:D9)</f>
        <v>0</v>
      </c>
      <c r="F9" s="526" t="s">
        <v>1671</v>
      </c>
      <c r="G9" s="533">
        <v>0</v>
      </c>
    </row>
    <row r="10" spans="1:7" ht="15">
      <c r="A10" s="488" t="s">
        <v>1669</v>
      </c>
      <c r="B10" s="488" t="s">
        <v>1672</v>
      </c>
      <c r="C10" s="486">
        <v>0</v>
      </c>
      <c r="D10" s="486">
        <v>0</v>
      </c>
      <c r="E10" s="500">
        <f>SUM(C10:D10)</f>
        <v>0</v>
      </c>
      <c r="F10" s="514" t="s">
        <v>1673</v>
      </c>
      <c r="G10" s="533">
        <v>0</v>
      </c>
    </row>
    <row r="11" spans="1:7" ht="15">
      <c r="A11" s="488" t="s">
        <v>1669</v>
      </c>
      <c r="B11" s="488" t="s">
        <v>1674</v>
      </c>
      <c r="C11" s="486">
        <v>0</v>
      </c>
      <c r="D11" s="486">
        <v>0</v>
      </c>
      <c r="E11" s="500">
        <f>SUM(C11:D11)</f>
        <v>0</v>
      </c>
      <c r="F11" s="514" t="s">
        <v>1675</v>
      </c>
      <c r="G11" s="533">
        <v>0</v>
      </c>
    </row>
    <row r="12" spans="1:7" ht="15">
      <c r="A12" s="488" t="s">
        <v>1676</v>
      </c>
      <c r="B12" s="488" t="s">
        <v>1677</v>
      </c>
      <c r="C12" s="486">
        <v>531453.55</v>
      </c>
      <c r="D12" s="486">
        <v>2330951.45</v>
      </c>
      <c r="E12" s="500">
        <f>SUM(C12:D12)</f>
        <v>2862405</v>
      </c>
      <c r="F12" s="514" t="s">
        <v>1678</v>
      </c>
      <c r="G12" s="533">
        <v>9538689.22</v>
      </c>
    </row>
    <row r="13" spans="1:7" ht="13.5" thickBot="1">
      <c r="A13" s="487"/>
      <c r="B13" s="487"/>
      <c r="C13" s="487"/>
      <c r="D13" s="487"/>
      <c r="E13" s="487"/>
      <c r="F13" s="514"/>
      <c r="G13" s="494"/>
    </row>
    <row r="14" spans="1:7" ht="16.5" thickBot="1">
      <c r="A14" s="501" t="s">
        <v>695</v>
      </c>
      <c r="B14" s="502" t="s">
        <v>684</v>
      </c>
      <c r="C14" s="503">
        <f>SUM(C9:C13)</f>
        <v>531453.55</v>
      </c>
      <c r="D14" s="503">
        <f>SUM(D9:D13)</f>
        <v>2330951.45</v>
      </c>
      <c r="E14" s="504">
        <f>SUM(E9:E12)</f>
        <v>2862405</v>
      </c>
      <c r="F14" s="527"/>
      <c r="G14" s="531"/>
    </row>
    <row r="15" ht="13.5" thickBot="1"/>
    <row r="16" spans="1:5" ht="15.75">
      <c r="A16" s="505" t="s">
        <v>684</v>
      </c>
      <c r="B16" s="506"/>
      <c r="C16" s="506"/>
      <c r="D16" s="506"/>
      <c r="E16" s="507"/>
    </row>
    <row r="17" spans="1:6" ht="16.5" thickBot="1">
      <c r="A17" s="508" t="s">
        <v>684</v>
      </c>
      <c r="B17" s="509"/>
      <c r="C17" s="510" t="s">
        <v>684</v>
      </c>
      <c r="D17" s="510" t="s">
        <v>684</v>
      </c>
      <c r="E17" s="511" t="s">
        <v>684</v>
      </c>
      <c r="F17" s="485" t="s">
        <v>684</v>
      </c>
    </row>
    <row r="18" ht="13.5" thickBot="1"/>
    <row r="19" spans="1:5" ht="16.5" thickBot="1">
      <c r="A19" s="502" t="s">
        <v>684</v>
      </c>
      <c r="B19" s="512"/>
      <c r="C19" s="503" t="s">
        <v>684</v>
      </c>
      <c r="D19" s="503" t="s">
        <v>684</v>
      </c>
      <c r="E19" s="513" t="s">
        <v>684</v>
      </c>
    </row>
    <row r="22" ht="15">
      <c r="A22" s="58" t="s">
        <v>1679</v>
      </c>
    </row>
    <row r="24" ht="15">
      <c r="A24" s="58" t="s">
        <v>1905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" right="0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Joaquin de 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</dc:creator>
  <cp:keywords/>
  <dc:description/>
  <cp:lastModifiedBy>Wilberth Apú</cp:lastModifiedBy>
  <cp:lastPrinted>2016-01-19T18:24:15Z</cp:lastPrinted>
  <dcterms:created xsi:type="dcterms:W3CDTF">2003-03-26T17:09:48Z</dcterms:created>
  <dcterms:modified xsi:type="dcterms:W3CDTF">2016-01-25T18:09:45Z</dcterms:modified>
  <cp:category/>
  <cp:version/>
  <cp:contentType/>
  <cp:contentStatus/>
</cp:coreProperties>
</file>