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5360" windowHeight="7620" tabRatio="691" firstSheet="12" activeTab="16"/>
  </bookViews>
  <sheets>
    <sheet name="LISTA DE HOJAS" sheetId="1" r:id="rId1"/>
    <sheet name="DATOS" sheetId="2" r:id="rId2"/>
    <sheet name="INGRESOS" sheetId="3" r:id="rId3"/>
    <sheet name="EGRESOS" sheetId="4" r:id="rId4"/>
    <sheet name="ING-GASTO" sheetId="5" r:id="rId5"/>
    <sheet name="LIQUID-INGRES" sheetId="6" r:id="rId6"/>
    <sheet name="PARTIDAS ESPECÍFICAS" sheetId="7" r:id="rId7"/>
    <sheet name="COMPROBACION" sheetId="8" state="hidden" r:id="rId8"/>
    <sheet name="FDM" sheetId="9" r:id="rId9"/>
    <sheet name="FODESAF" sheetId="10" r:id="rId10"/>
    <sheet name="JUDESUR" sheetId="11" r:id="rId11"/>
    <sheet name="RED DE CUIDO" sheetId="12" r:id="rId12"/>
    <sheet name="PRESTAMOS" sheetId="13" r:id="rId13"/>
    <sheet name="RESULTADO" sheetId="14" r:id="rId14"/>
    <sheet name="Formulario 4-Compromisos" sheetId="15" r:id="rId15"/>
    <sheet name="Formulario 5-Compromisos" sheetId="16" r:id="rId16"/>
    <sheet name="ANEXO1-LIQUIDACION" sheetId="17" r:id="rId17"/>
    <sheet name="ANEXO2-MOROSIDAD" sheetId="18" r:id="rId18"/>
    <sheet name="ANEXO3-SALDO EN CAJA" sheetId="19" r:id="rId19"/>
    <sheet name="ANEXO4-RECURSOS-8114" sheetId="20" r:id="rId20"/>
    <sheet name="ANEXO5-TRANSFERENCIAS" sheetId="21" r:id="rId21"/>
    <sheet name="ANEXO6 INDIC GESTIÓN PRESUP" sheetId="22" r:id="rId22"/>
    <sheet name="ANEXO7 ESTRUC. ORGAN" sheetId="23" r:id="rId23"/>
    <sheet name="ANEXO 8 ENDEUDAMIENTO" sheetId="24" r:id="rId24"/>
    <sheet name="ANEXO 9 CUMPL METAS" sheetId="25" r:id="rId25"/>
  </sheets>
  <externalReferences>
    <externalReference r:id="rId28"/>
  </externalReferences>
  <definedNames>
    <definedName name="Anexo_8_Endeudamiento">'LISTA DE HOJAS'!$C$25</definedName>
    <definedName name="_xlnm.Print_Area" localSheetId="22">'ANEXO7 ESTRUC. ORGAN'!$A$1:$F$32</definedName>
    <definedName name="_xlnm.Print_Titles" localSheetId="3">'EGRESOS'!$16:$16</definedName>
    <definedName name="_xlnm.Print_Titles" localSheetId="8">'FDM'!$6:$12</definedName>
    <definedName name="_xlnm.Print_Titles" localSheetId="9">'FODESAF'!$7:$12</definedName>
    <definedName name="_xlnm.Print_Titles" localSheetId="4">'ING-GASTO'!$A:$B</definedName>
    <definedName name="_xlnm.Print_Titles" localSheetId="2">'INGRESOS'!$7:$7</definedName>
    <definedName name="_xlnm.Print_Titles" localSheetId="6">'PARTIDAS ESPECÍFICAS'!$5:$10</definedName>
  </definedNames>
  <calcPr fullCalcOnLoad="1"/>
</workbook>
</file>

<file path=xl/comments1.xml><?xml version="1.0" encoding="utf-8"?>
<comments xmlns="http://schemas.openxmlformats.org/spreadsheetml/2006/main">
  <authors>
    <author>Roberto Sanchez</author>
  </authors>
  <commentList>
    <comment ref="D3" authorId="0">
      <text>
        <r>
          <rPr>
            <sz val="10"/>
            <rFont val="Tahoma"/>
            <family val="2"/>
          </rPr>
          <t>Para ir a la hoja deseada, haga clic en la respectiva hoja, y para volver a esta hoja,  haga clic en el recuadro de cada hoja "VOLVER AL LISTADO DE HOJAS" que hay en cada una de las hojas.</t>
        </r>
      </text>
    </comment>
  </commentList>
</comments>
</file>

<file path=xl/comments13.xml><?xml version="1.0" encoding="utf-8"?>
<comments xmlns="http://schemas.openxmlformats.org/spreadsheetml/2006/main">
  <authors>
    <author>Flor de Mar?a Alfaro</author>
  </authors>
  <commentList>
    <comment ref="D3" authorId="0">
      <text>
        <r>
          <rPr>
            <b/>
            <sz val="10"/>
            <rFont val="Tahoma"/>
            <family val="2"/>
          </rPr>
          <t xml:space="preserve">Incluir datos en las </t>
        </r>
        <r>
          <rPr>
            <b/>
            <u val="single"/>
            <sz val="10"/>
            <rFont val="Tahoma"/>
            <family val="2"/>
          </rPr>
          <t>celdas en blanco</t>
        </r>
        <r>
          <rPr>
            <b/>
            <sz val="10"/>
            <rFont val="Tahoma"/>
            <family val="2"/>
          </rPr>
          <t>, las celdas sombreadas en gris se encuentran protegidas.</t>
        </r>
        <r>
          <rPr>
            <sz val="11"/>
            <rFont val="Tahoma"/>
            <family val="2"/>
          </rPr>
          <t xml:space="preserve">
</t>
        </r>
      </text>
    </comment>
  </commentList>
</comments>
</file>

<file path=xl/comments14.xml><?xml version="1.0" encoding="utf-8"?>
<comments xmlns="http://schemas.openxmlformats.org/spreadsheetml/2006/main">
  <authors>
    <author>Flor de Mar?a Alfaro</author>
    <author>Flor de Mar?a Alfaro G?mez</author>
    <author>luis roberto</author>
    <author>Lu?s Roberto S?nchez Salazar</author>
  </authors>
  <commentList>
    <comment ref="F7" authorId="0">
      <text>
        <r>
          <rPr>
            <b/>
            <sz val="10"/>
            <rFont val="Tahoma"/>
            <family val="2"/>
          </rPr>
          <t xml:space="preserve">Sólo incertar datos en las </t>
        </r>
        <r>
          <rPr>
            <b/>
            <u val="single"/>
            <sz val="10"/>
            <rFont val="Tahoma"/>
            <family val="2"/>
          </rPr>
          <t>celdas coloreadas en gris</t>
        </r>
        <r>
          <rPr>
            <b/>
            <sz val="10"/>
            <rFont val="Tahoma"/>
            <family val="2"/>
          </rPr>
          <t>, las celdas en blanco  se encuentran bloqueadas.</t>
        </r>
        <r>
          <rPr>
            <sz val="11"/>
            <rFont val="Tahoma"/>
            <family val="2"/>
          </rPr>
          <t xml:space="preserve">
</t>
        </r>
      </text>
    </comment>
    <comment ref="C94" authorId="0">
      <text>
        <r>
          <rPr>
            <b/>
            <sz val="8"/>
            <rFont val="Tahoma"/>
            <family val="2"/>
          </rPr>
          <t xml:space="preserve">LIQUIDAR POR SEPARADO, CON SU RESPECTIVO DETALLE
</t>
        </r>
        <r>
          <rPr>
            <sz val="8"/>
            <rFont val="Tahoma"/>
            <family val="2"/>
          </rPr>
          <t xml:space="preserve">
</t>
        </r>
      </text>
    </comment>
    <comment ref="C95" authorId="0">
      <text>
        <r>
          <rPr>
            <b/>
            <sz val="8"/>
            <rFont val="Tahoma"/>
            <family val="2"/>
          </rPr>
          <t xml:space="preserve">LIQUIDAR POR SEPARADO, CON SU RESPECTIVO DETALLE
</t>
        </r>
        <r>
          <rPr>
            <sz val="8"/>
            <rFont val="Tahoma"/>
            <family val="2"/>
          </rPr>
          <t xml:space="preserve">
</t>
        </r>
      </text>
    </comment>
    <comment ref="C96" authorId="0">
      <text>
        <r>
          <rPr>
            <b/>
            <sz val="8"/>
            <rFont val="Tahoma"/>
            <family val="2"/>
          </rPr>
          <t xml:space="preserve">LIQUIDAR POR SEPARADO, CON SU RESPECTIVO DETALLE
</t>
        </r>
        <r>
          <rPr>
            <sz val="8"/>
            <rFont val="Tahoma"/>
            <family val="2"/>
          </rPr>
          <t xml:space="preserve">
</t>
        </r>
      </text>
    </comment>
    <comment ref="C97" authorId="0">
      <text>
        <r>
          <rPr>
            <b/>
            <sz val="8"/>
            <rFont val="Tahoma"/>
            <family val="2"/>
          </rPr>
          <t xml:space="preserve">LIQUIDAR POR SEPARADO, CON SU RESPECTIVO DETALLE
</t>
        </r>
        <r>
          <rPr>
            <sz val="8"/>
            <rFont val="Tahoma"/>
            <family val="2"/>
          </rPr>
          <t xml:space="preserve">
</t>
        </r>
      </text>
    </comment>
    <comment ref="E42" authorId="0">
      <text>
        <r>
          <rPr>
            <b/>
            <sz val="11"/>
            <rFont val="Tahoma"/>
            <family val="2"/>
          </rPr>
          <t xml:space="preserve">Justificarlas
</t>
        </r>
      </text>
    </comment>
    <comment ref="C10" authorId="1">
      <text>
        <r>
          <rPr>
            <b/>
            <sz val="8"/>
            <rFont val="Tahoma"/>
            <family val="2"/>
          </rPr>
          <t xml:space="preserve">ESTE DATO DEBE COINCIDIR CON ANEXO 1 CERTIFICADO Y CON EL SIPP
</t>
        </r>
      </text>
    </comment>
    <comment ref="C15" authorId="1">
      <text>
        <r>
          <rPr>
            <b/>
            <sz val="8"/>
            <rFont val="Tahoma"/>
            <family val="2"/>
          </rPr>
          <t xml:space="preserve">ESTE DATO DEBE COINCIDIR CON ANEXO 1 CERTIFICADO Y CON EL SIPP
</t>
        </r>
      </text>
    </comment>
    <comment ref="D10" authorId="1">
      <text>
        <r>
          <rPr>
            <b/>
            <sz val="8"/>
            <rFont val="Tahoma"/>
            <family val="2"/>
          </rPr>
          <t xml:space="preserve">ESTE DATO DEBE COINCIDIR CON ANEXO 1 CERTIFICADO Y CON EL SIPP
</t>
        </r>
      </text>
    </comment>
    <comment ref="D15" authorId="1">
      <text>
        <r>
          <rPr>
            <b/>
            <sz val="8"/>
            <rFont val="Tahoma"/>
            <family val="2"/>
          </rPr>
          <t xml:space="preserve">ESTE DATO DEBE COINCIDIR CON ANEXO 1 CERTIFICADO Y CON EL SIPP
</t>
        </r>
      </text>
    </comment>
    <comment ref="E35" authorId="2">
      <text>
        <r>
          <rPr>
            <b/>
            <sz val="9"/>
            <rFont val="Tahoma"/>
            <family val="2"/>
          </rPr>
          <t>DIFERENCIA CON RESPECTO A "SALDO EN CAJA"</t>
        </r>
      </text>
    </comment>
    <comment ref="B127" authorId="3">
      <text>
        <r>
          <rPr>
            <sz val="9"/>
            <rFont val="Tahoma"/>
            <family val="2"/>
          </rPr>
          <t>Es responsabilidad de la Administración determinar si estos recursos tendran fin específico de acuerdo a la Ley N°9154</t>
        </r>
      </text>
    </comment>
  </commentList>
</comments>
</file>

<file path=xl/comments16.xml><?xml version="1.0" encoding="utf-8"?>
<comments xmlns="http://schemas.openxmlformats.org/spreadsheetml/2006/main">
  <authors>
    <author>Flor de Mar?a Alfaro G?mez</author>
  </authors>
  <commentList>
    <comment ref="G9" authorId="0">
      <text>
        <r>
          <rPr>
            <b/>
            <sz val="11"/>
            <rFont val="Tahoma"/>
            <family val="2"/>
          </rPr>
          <t xml:space="preserve">Indicar por ejemplo: </t>
        </r>
        <r>
          <rPr>
            <sz val="11"/>
            <rFont val="Tahoma"/>
            <family val="2"/>
          </rPr>
          <t>Orden de compra Nro xxx, licitación pública, adjudicación en La Gaceta Nro. Xx de fecha xxx.</t>
        </r>
      </text>
    </comment>
    <comment ref="G24" authorId="0">
      <text>
        <r>
          <rPr>
            <b/>
            <sz val="11"/>
            <rFont val="Tahoma"/>
            <family val="2"/>
          </rPr>
          <t xml:space="preserve">Indicar por ejemplo: </t>
        </r>
        <r>
          <rPr>
            <sz val="11"/>
            <rFont val="Tahoma"/>
            <family val="2"/>
          </rPr>
          <t>Orden de compra Nro xxx, licitación pública, adjudicación en La Gaceta Nro. Xx de fecha xxx.</t>
        </r>
      </text>
    </comment>
    <comment ref="G39" authorId="0">
      <text>
        <r>
          <rPr>
            <b/>
            <sz val="8"/>
            <rFont val="Tahoma"/>
            <family val="2"/>
          </rPr>
          <t xml:space="preserve">Indicar por ejemplo: </t>
        </r>
        <r>
          <rPr>
            <sz val="8"/>
            <rFont val="Tahoma"/>
            <family val="2"/>
          </rPr>
          <t>Orden de compra Nro xxx, licitación pública, adjudicación en La Gaceta Nro. Xx de fecha xxx.</t>
        </r>
      </text>
    </comment>
    <comment ref="G54" authorId="0">
      <text>
        <r>
          <rPr>
            <b/>
            <sz val="8"/>
            <rFont val="Tahoma"/>
            <family val="2"/>
          </rPr>
          <t xml:space="preserve">Indicar por ejemplo: </t>
        </r>
        <r>
          <rPr>
            <sz val="8"/>
            <rFont val="Tahoma"/>
            <family val="2"/>
          </rPr>
          <t>Orden de compra Nro xxx, licitación pública, adjudicación en La Gaceta Nro. Xx de fecha xxx.</t>
        </r>
      </text>
    </comment>
  </commentList>
</comments>
</file>

<file path=xl/comments18.xml><?xml version="1.0" encoding="utf-8"?>
<comments xmlns="http://schemas.openxmlformats.org/spreadsheetml/2006/main">
  <authors>
    <author>Flor de Mar?a Alfaro G?mez</author>
    <author>Lu?s Roberto S?nchez Salazar</author>
  </authors>
  <commentList>
    <comment ref="A8" authorId="0">
      <text>
        <r>
          <rPr>
            <b/>
            <sz val="8"/>
            <rFont val="Tahoma"/>
            <family val="2"/>
          </rPr>
          <t>TODOS AQUELLOS INGRESOS DONDE SE REGISTRA MOROSIDAD, SI NO ESTÁ ESPECIFICADO DEBE INCORPORARSE EN LA CELDA DENOMINADA "OTRO…"</t>
        </r>
        <r>
          <rPr>
            <sz val="8"/>
            <rFont val="Tahoma"/>
            <family val="2"/>
          </rPr>
          <t xml:space="preserve">
</t>
        </r>
      </text>
    </comment>
    <comment ref="F32" authorId="1">
      <text>
        <r>
          <rPr>
            <sz val="9"/>
            <rFont val="Tahoma"/>
            <family val="2"/>
          </rPr>
          <t>No considera negativos</t>
        </r>
      </text>
    </comment>
  </commentList>
</comments>
</file>

<file path=xl/comments19.xml><?xml version="1.0" encoding="utf-8"?>
<comments xmlns="http://schemas.openxmlformats.org/spreadsheetml/2006/main">
  <authors>
    <author>luis roberto</author>
  </authors>
  <commentList>
    <comment ref="J53" authorId="0">
      <text>
        <r>
          <rPr>
            <b/>
            <sz val="9"/>
            <rFont val="Tahoma"/>
            <family val="2"/>
          </rPr>
          <t xml:space="preserve">Esta diferencia deberá ser separada como superávit específico 2014
</t>
        </r>
      </text>
    </comment>
  </commentList>
</comments>
</file>

<file path=xl/comments2.xml><?xml version="1.0" encoding="utf-8"?>
<comments xmlns="http://schemas.openxmlformats.org/spreadsheetml/2006/main">
  <authors>
    <author>Flor de Mar?a Alfaro</author>
  </authors>
  <commentList>
    <comment ref="B43" authorId="0">
      <text>
        <r>
          <rPr>
            <sz val="8"/>
            <rFont val="Tahoma"/>
            <family val="2"/>
          </rPr>
          <t>Debe ser igual o mayor a 30%</t>
        </r>
      </text>
    </comment>
    <comment ref="B44" authorId="0">
      <text>
        <r>
          <rPr>
            <sz val="8"/>
            <rFont val="Tahoma"/>
            <family val="2"/>
          </rPr>
          <t>Debe ser igual o menor al 70%</t>
        </r>
      </text>
    </comment>
    <comment ref="C4" authorId="0">
      <text>
        <r>
          <rPr>
            <b/>
            <sz val="11"/>
            <rFont val="Tahoma"/>
            <family val="2"/>
          </rPr>
          <t xml:space="preserve">Incluir datos en las </t>
        </r>
        <r>
          <rPr>
            <b/>
            <u val="single"/>
            <sz val="11"/>
            <rFont val="Tahoma"/>
            <family val="2"/>
          </rPr>
          <t>celdas sombreadas de gris</t>
        </r>
        <r>
          <rPr>
            <b/>
            <sz val="11"/>
            <rFont val="Tahoma"/>
            <family val="2"/>
          </rPr>
          <t>, las celdas en blanco dentro de los cuadros se encuentran protegidas.</t>
        </r>
        <r>
          <rPr>
            <sz val="11"/>
            <rFont val="Tahoma"/>
            <family val="2"/>
          </rPr>
          <t xml:space="preserve">
</t>
        </r>
      </text>
    </comment>
  </commentList>
</comments>
</file>

<file path=xl/comments20.xml><?xml version="1.0" encoding="utf-8"?>
<comments xmlns="http://schemas.openxmlformats.org/spreadsheetml/2006/main">
  <authors>
    <author>Flor de Mar?a Alfaro</author>
    <author>luis roberto</author>
  </authors>
  <commentList>
    <comment ref="D17" authorId="0">
      <text>
        <r>
          <rPr>
            <b/>
            <sz val="8"/>
            <rFont val="Tahoma"/>
            <family val="2"/>
          </rPr>
          <t>Incluye los recursos que están en la Caja Única del Estado.</t>
        </r>
        <r>
          <rPr>
            <sz val="8"/>
            <rFont val="Tahoma"/>
            <family val="2"/>
          </rPr>
          <t xml:space="preserve">
</t>
        </r>
      </text>
    </comment>
    <comment ref="G18" authorId="1">
      <text>
        <r>
          <rPr>
            <b/>
            <sz val="9"/>
            <rFont val="Tahoma"/>
            <family val="2"/>
          </rPr>
          <t>No debe reflejarse diferencia, se compara con el monto separado hoja RESULTADO</t>
        </r>
      </text>
    </comment>
  </commentList>
</comments>
</file>

<file path=xl/comments21.xml><?xml version="1.0" encoding="utf-8"?>
<comments xmlns="http://schemas.openxmlformats.org/spreadsheetml/2006/main">
  <authors>
    <author>luis roberto</author>
  </authors>
  <commentList>
    <comment ref="D8" authorId="0">
      <text>
        <r>
          <rPr>
            <b/>
            <sz val="9"/>
            <rFont val="Tahoma"/>
            <family val="2"/>
          </rPr>
          <t>Incluye recursos de caja unica</t>
        </r>
      </text>
    </comment>
    <comment ref="H9" authorId="0">
      <text>
        <r>
          <rPr>
            <b/>
            <sz val="9"/>
            <rFont val="Tahoma"/>
            <family val="2"/>
          </rPr>
          <t xml:space="preserve">Saldo separado en hoja RESULTADO
</t>
        </r>
      </text>
    </comment>
    <comment ref="D9" authorId="0">
      <text>
        <r>
          <rPr>
            <b/>
            <sz val="9"/>
            <rFont val="Tahoma"/>
            <family val="2"/>
          </rPr>
          <t>Viene de hoja INGRESOS</t>
        </r>
      </text>
    </comment>
  </commentList>
</comments>
</file>

<file path=xl/comments22.xml><?xml version="1.0" encoding="utf-8"?>
<comments xmlns="http://schemas.openxmlformats.org/spreadsheetml/2006/main">
  <authors>
    <author>Flor de Mar?a Alfaro</author>
  </authors>
  <commentList>
    <comment ref="A21" authorId="0">
      <text>
        <r>
          <rPr>
            <b/>
            <sz val="8"/>
            <rFont val="Tahoma"/>
            <family val="2"/>
          </rPr>
          <t>Incluye recursos en Caja Única</t>
        </r>
      </text>
    </comment>
    <comment ref="A11" authorId="0">
      <text>
        <r>
          <rPr>
            <b/>
            <sz val="8"/>
            <rFont val="Tahoma"/>
            <family val="2"/>
          </rPr>
          <t>INGRESOS CORRIENTES - TRANSFERENCIAS CORRIENTES + VENTA DE ACTIVOS PROPIOS</t>
        </r>
        <r>
          <rPr>
            <sz val="8"/>
            <rFont val="Tahoma"/>
            <family val="2"/>
          </rPr>
          <t xml:space="preserve">
</t>
        </r>
      </text>
    </comment>
    <comment ref="A12" authorId="0">
      <text>
        <r>
          <rPr>
            <b/>
            <sz val="8"/>
            <rFont val="Tahoma"/>
            <family val="2"/>
          </rPr>
          <t>INGRESOS CORRIENTES - TRANSFERENCIAS CORRIENTES + VENTA DE ACTIVOS PROPIOS</t>
        </r>
        <r>
          <rPr>
            <sz val="8"/>
            <rFont val="Tahoma"/>
            <family val="2"/>
          </rPr>
          <t xml:space="preserve">
</t>
        </r>
      </text>
    </comment>
    <comment ref="D16" authorId="0">
      <text>
        <r>
          <rPr>
            <b/>
            <sz val="8"/>
            <rFont val="Tahoma"/>
            <family val="2"/>
          </rPr>
          <t>ESTE DATO SE TOMA DE UN REPORTE ESPECIAL DEL SIPP</t>
        </r>
        <r>
          <rPr>
            <sz val="8"/>
            <rFont val="Tahoma"/>
            <family val="2"/>
          </rPr>
          <t xml:space="preserve">
(No ese necesario incorporarlo)</t>
        </r>
      </text>
    </comment>
  </commentList>
</comments>
</file>

<file path=xl/comments3.xml><?xml version="1.0" encoding="utf-8"?>
<comments xmlns="http://schemas.openxmlformats.org/spreadsheetml/2006/main">
  <authors>
    <author>Flor de Mar?a Alfaro</author>
    <author>luis roberto</author>
  </authors>
  <commentList>
    <comment ref="C7" authorId="0">
      <text>
        <r>
          <rPr>
            <b/>
            <sz val="9"/>
            <rFont val="Tahoma"/>
            <family val="2"/>
          </rPr>
          <t>(Debe coincidir con el monto real registrado en la cuenta: Renta de activos financieros (Intereses sobre títulos valores y Otras rentas de activos financieros).</t>
        </r>
      </text>
    </comment>
    <comment ref="B90" authorId="0">
      <text>
        <r>
          <rPr>
            <sz val="8"/>
            <rFont val="Tahoma"/>
            <family val="2"/>
          </rPr>
          <t>Suma que debe distribuirse en la columna de la derecha "Intereses ganados".</t>
        </r>
      </text>
    </comment>
    <comment ref="C1" authorId="0">
      <text>
        <r>
          <rPr>
            <b/>
            <sz val="9"/>
            <rFont val="Tahoma"/>
            <family val="2"/>
          </rPr>
          <t xml:space="preserve">Incluir datos en las </t>
        </r>
        <r>
          <rPr>
            <b/>
            <u val="single"/>
            <sz val="9"/>
            <rFont val="Tahoma"/>
            <family val="2"/>
          </rPr>
          <t>celdas sombreadas de gris</t>
        </r>
        <r>
          <rPr>
            <b/>
            <sz val="9"/>
            <rFont val="Tahoma"/>
            <family val="2"/>
          </rPr>
          <t>, las celdas en blanco dentro de los cuadros se encuentran protegidas.</t>
        </r>
        <r>
          <rPr>
            <sz val="11"/>
            <rFont val="Tahoma"/>
            <family val="2"/>
          </rPr>
          <t xml:space="preserve">
</t>
        </r>
      </text>
    </comment>
    <comment ref="B104" authorId="0">
      <text>
        <r>
          <rPr>
            <b/>
            <sz val="8"/>
            <rFont val="Tahoma"/>
            <family val="2"/>
          </rPr>
          <t>SE RECUERDA QUE DEBEN INCLUIRSE COMO INGRESO REAL LOS INGRESOS QUE ESTÁN EN LA CAJA ÚNICA DEL ESTADO.</t>
        </r>
      </text>
    </comment>
    <comment ref="B124" authorId="0">
      <text>
        <r>
          <rPr>
            <b/>
            <sz val="8"/>
            <rFont val="Tahoma"/>
            <family val="2"/>
          </rPr>
          <t>SE RECUERDA QUE DEBEN INCLUIRSE COMO INGRESO REAL LOS INGRESOS QUE ESTÁN EN LA CAJA ÚNICA DEL ESTADO.</t>
        </r>
      </text>
    </comment>
    <comment ref="B239" authorId="1">
      <text>
        <r>
          <rPr>
            <b/>
            <sz val="9"/>
            <rFont val="Tahoma"/>
            <family val="2"/>
          </rPr>
          <t>Monto viene de anexo 5 transferencias</t>
        </r>
      </text>
    </comment>
  </commentList>
</comments>
</file>

<file path=xl/comments4.xml><?xml version="1.0" encoding="utf-8"?>
<comments xmlns="http://schemas.openxmlformats.org/spreadsheetml/2006/main">
  <authors>
    <author>Flor de Mar?a Alfaro</author>
  </authors>
  <commentList>
    <comment ref="C16" authorId="0">
      <text>
        <r>
          <rPr>
            <b/>
            <sz val="9"/>
            <rFont val="Tahoma"/>
            <family val="2"/>
          </rPr>
          <t>Recordar que dentro de cada servicio se carga los intereses y la amortización de préstamos adquiridos para su prestación.</t>
        </r>
      </text>
    </comment>
    <comment ref="B88" authorId="0">
      <text>
        <r>
          <rPr>
            <b/>
            <sz val="8"/>
            <rFont val="Tahoma"/>
            <family val="2"/>
          </rPr>
          <t>DEBE ADJUNTARSE LA LIQUIDACIÓN DETALLADA</t>
        </r>
        <r>
          <rPr>
            <sz val="8"/>
            <rFont val="Tahoma"/>
            <family val="2"/>
          </rPr>
          <t xml:space="preserve">
</t>
        </r>
      </text>
    </comment>
    <comment ref="B89" authorId="0">
      <text>
        <r>
          <rPr>
            <sz val="8"/>
            <rFont val="Tahoma"/>
            <family val="2"/>
          </rPr>
          <t xml:space="preserve">Idem
</t>
        </r>
      </text>
    </comment>
    <comment ref="B91" authorId="0">
      <text>
        <r>
          <rPr>
            <sz val="8"/>
            <rFont val="Tahoma"/>
            <family val="2"/>
          </rPr>
          <t xml:space="preserve">Idem
</t>
        </r>
      </text>
    </comment>
  </commentList>
</comments>
</file>

<file path=xl/comments5.xml><?xml version="1.0" encoding="utf-8"?>
<comments xmlns="http://schemas.openxmlformats.org/spreadsheetml/2006/main">
  <authors>
    <author>Roberto Sanchez</author>
  </authors>
  <commentList>
    <comment ref="B37" authorId="0">
      <text>
        <r>
          <rPr>
            <b/>
            <sz val="8"/>
            <rFont val="Tahoma"/>
            <family val="2"/>
          </rPr>
          <t>El 10% de gastos de Administración está relacionado con los ingresos provenientes de la tasa.</t>
        </r>
      </text>
    </comment>
  </commentList>
</comments>
</file>

<file path=xl/comments7.xml><?xml version="1.0" encoding="utf-8"?>
<comments xmlns="http://schemas.openxmlformats.org/spreadsheetml/2006/main">
  <authors>
    <author>Flor de Mar?a Alfaro</author>
  </authors>
  <commentList>
    <comment ref="R319" authorId="0">
      <text>
        <r>
          <rPr>
            <b/>
            <sz val="8"/>
            <rFont val="Tahoma"/>
            <family val="2"/>
          </rPr>
          <t>SI REQUIEREN MAYOR ESPACIO SOLICITAR AL ANALISTA CORRESPONDIENTE LES FACILITE MÁS LINEAS.</t>
        </r>
      </text>
    </comment>
    <comment ref="B10" authorId="0">
      <text>
        <r>
          <rPr>
            <b/>
            <sz val="8"/>
            <rFont val="Tahoma"/>
            <family val="2"/>
          </rPr>
          <t>INDICAR EL AÑO DE LA LEY DONDE SE ORIGINAN LOS RECURSOS.</t>
        </r>
      </text>
    </comment>
  </commentList>
</comments>
</file>

<file path=xl/sharedStrings.xml><?xml version="1.0" encoding="utf-8"?>
<sst xmlns="http://schemas.openxmlformats.org/spreadsheetml/2006/main" count="4839" uniqueCount="1097">
  <si>
    <r>
      <t xml:space="preserve">NOTA: </t>
    </r>
    <r>
      <rPr>
        <sz val="10"/>
        <rFont val="Arial"/>
        <family val="2"/>
      </rPr>
      <t>JUSTIFICAR CUANDO LOS RECURSOS FUERON GIRADOS POR EL MINISTERIO DE HACIENDA EN FORMA EXTEMPORÁNEA (Considerando que el giro tardío afecta la ejecución de los proyectos programados por la Municipalidad).</t>
    </r>
  </si>
  <si>
    <t>ANEXO N° 5</t>
  </si>
  <si>
    <t>(1)   Se anotará el número de la ley o decreto que otorga los recursos (Ley del presupuesto ordinario u otra).</t>
  </si>
  <si>
    <t>(2)   Corresponde al monto asignado por la ley o decreto, señalados en la columna anterior.</t>
  </si>
  <si>
    <t>(3)   Corresponde al monto girado a la Municipalidad por parte del Ministerio de Hacienda (mediante la Caja Única del Estado)</t>
  </si>
  <si>
    <r>
      <t xml:space="preserve">NOTA: </t>
    </r>
    <r>
      <rPr>
        <sz val="9"/>
        <rFont val="Arial"/>
        <family val="2"/>
      </rPr>
      <t>JUSTIFICAR CUANDO LOS RECURSOS FUERON GIRADOS POR EL MINISTERIO DE HACIENDA EN FORMA EXTEMPORÁNEA (Considerando que el giro tardío afecta la ejecución de los proyectos programados por la Municipalidad).</t>
    </r>
  </si>
  <si>
    <t>PRESUPUESTO NACIONAL TITULO 130</t>
  </si>
  <si>
    <t>ANEXO No 2</t>
  </si>
  <si>
    <t xml:space="preserve">Ejecución Financiera de los Recursos originados en la  Ley de presupuesto Ordinario y Extraordinario de la República </t>
  </si>
  <si>
    <t>(4)   Indicar el monto debidamente presupuestado por los medios correspondidentes.</t>
  </si>
  <si>
    <t>(7)   Constituye el porcentaje que representan los recursos con respecto a lo presupuestado.</t>
  </si>
  <si>
    <t>(8)   Constituye el porcentaje que representan los recursos con respecto a lo realmente recibido.</t>
  </si>
  <si>
    <t>% Ejecución Financiera (8)</t>
  </si>
  <si>
    <t>%Ejecución Presupuestaria (7)</t>
  </si>
  <si>
    <t>SALDO DETERMINADO DE LA HOJA "RESULTADO"</t>
  </si>
  <si>
    <t xml:space="preserve">Diferencia </t>
  </si>
  <si>
    <t>Partidas Especificas Titulo 130 Presupuesto Ncl,  periodo 1999</t>
  </si>
  <si>
    <t>Partidas Especificas Titulo 130 Presupuesto Ncl,  periodo 2000</t>
  </si>
  <si>
    <t>Partidas Específicas Titulo 130 Presupuesto Ncl,  periodo 2001</t>
  </si>
  <si>
    <t>Partidas Específicas Titulo 130 Presupuesto Ncl,  periodo 2002</t>
  </si>
  <si>
    <t>Partidas Específicas Titulo 130 Presupuesto Ncl,  periodo 2003</t>
  </si>
  <si>
    <t>Partidas Específicas Titulo 130 Presupuesto Ncl,  periodo 2004</t>
  </si>
  <si>
    <t>Partidas Específicas Titulo 130 Presupuesto Ncl,  periodo 2005</t>
  </si>
  <si>
    <t>Partidas Específicas Titulo 130 Presupuesto Ncl,  periodo 2006</t>
  </si>
  <si>
    <t>Partidas EspecíficasTitulo 130 Presupuesto Ncl,  periodo  2007</t>
  </si>
  <si>
    <t>Partidas Específicas Titulo 130 Presupuesto Ncl,  periodo 2008</t>
  </si>
  <si>
    <t>Partidas Específicas Titulo 130 Presupuesto Ncl,  periodo 2009</t>
  </si>
  <si>
    <t>Partidas Específicas Titulo 130 Presupuesto Ncl,  periodo 2010</t>
  </si>
  <si>
    <t>Partidas EspecíficasTitulo 130 Presupuesto Ncl,  periodo 2011</t>
  </si>
  <si>
    <t xml:space="preserve">Otras Transferencias de Presupuesto Nacional </t>
  </si>
  <si>
    <t>Notas de crédito sin registrar 2011</t>
  </si>
  <si>
    <t>Plazas en sueldos para cargos fijos</t>
  </si>
  <si>
    <t>Plazas en servicios especiales</t>
  </si>
  <si>
    <t>Total de plazas</t>
  </si>
  <si>
    <t>ANEXO 7</t>
  </si>
  <si>
    <t>CANTIDAD DE PLAZAS (1)</t>
  </si>
  <si>
    <t>Concepto</t>
  </si>
  <si>
    <t>Utilidad Comisión de Fiestas 2004</t>
  </si>
  <si>
    <t>Utilidades de festejos populares....</t>
  </si>
  <si>
    <t xml:space="preserve">       </t>
  </si>
  <si>
    <t>Gastos de sanidad (20% de los ingresos menos los de aplicación específica, art. 47 Ley 5412-73)</t>
  </si>
  <si>
    <t xml:space="preserve">       Más del 51% patentes licores nacionales y extranjeros</t>
  </si>
  <si>
    <t>Notas de crédito sin registrar 2009</t>
  </si>
  <si>
    <t xml:space="preserve">        Aporte I.F.A.M. Ley 6909 (Mant. calles, caminos y compra equipo)</t>
  </si>
  <si>
    <t xml:space="preserve">       Transferencias corrientes</t>
  </si>
  <si>
    <t xml:space="preserve">       Transferencias de capital</t>
  </si>
  <si>
    <t xml:space="preserve">       Créditos del sector bancario nacional</t>
  </si>
  <si>
    <t xml:space="preserve">      Otros ingresos específicos</t>
  </si>
  <si>
    <t>(*)  Véase el anexo No. 1 gasto total del servicio (6); asimismo, en el grupo de transferencias corrientes y de capital pueden haber gastos de sanidad que también se han de considerar, ejemplos: aportes al Centro de Salud, etc.</t>
  </si>
  <si>
    <t>Transferencia a la Cruz Roja Costarricense</t>
  </si>
  <si>
    <t>Transferencia al Comité Cantonal de Deportes</t>
  </si>
  <si>
    <t>Transferencia al Consejo Nacional de Rehabilitación y Educación Especial</t>
  </si>
  <si>
    <t xml:space="preserve">      Total aplicado a gastos de sanidad</t>
  </si>
  <si>
    <t xml:space="preserve">           Monto Girado </t>
  </si>
  <si>
    <t>Utilidad Comisión de Fiestas 2009</t>
  </si>
  <si>
    <r>
      <rPr>
        <b/>
        <sz val="12"/>
        <color indexed="8"/>
        <rFont val="Arial"/>
        <family val="2"/>
      </rPr>
      <t>REAL</t>
    </r>
    <r>
      <rPr>
        <b/>
        <sz val="11"/>
        <color indexed="8"/>
        <rFont val="Arial"/>
        <family val="2"/>
      </rPr>
      <t xml:space="preserve"> </t>
    </r>
    <r>
      <rPr>
        <b/>
        <vertAlign val="superscript"/>
        <sz val="11"/>
        <color indexed="8"/>
        <rFont val="Arial"/>
        <family val="2"/>
      </rPr>
      <t>1</t>
    </r>
  </si>
  <si>
    <t>Notas de crédito sin registrar 2010</t>
  </si>
  <si>
    <t>Puesto que ocupa:</t>
  </si>
  <si>
    <t>FORMULARIO Nro. 4</t>
  </si>
  <si>
    <t>INFORME DE COMPROMISOS</t>
  </si>
  <si>
    <t>PARTIDA</t>
  </si>
  <si>
    <t>PRESUPUESTO APROBADO</t>
  </si>
  <si>
    <t>EGRESOS REALES</t>
  </si>
  <si>
    <t>COMPROMISOS</t>
  </si>
  <si>
    <t>EGRESOS MÁS COMPROMISOS</t>
  </si>
  <si>
    <t>SALDO PRESUPUESTARIO</t>
  </si>
  <si>
    <t>Remuneraciones</t>
  </si>
  <si>
    <t>Servicios</t>
  </si>
  <si>
    <t>Materiales y Suministros</t>
  </si>
  <si>
    <t>Intereses y Comisiones</t>
  </si>
  <si>
    <t>Activos Financieros</t>
  </si>
  <si>
    <t>Bienes Duraderos</t>
  </si>
  <si>
    <t>Transferencias Corrientes</t>
  </si>
  <si>
    <t>Transferencias de Capital</t>
  </si>
  <si>
    <t>Amortización</t>
  </si>
  <si>
    <t>Cuentas Especiales</t>
  </si>
  <si>
    <t>Nombre del funcionario responsable de su elaboración</t>
  </si>
  <si>
    <t>Firma</t>
  </si>
  <si>
    <t>Cargo que ocupa en la organización</t>
  </si>
  <si>
    <t>Fecha</t>
  </si>
  <si>
    <t>FORMULARIO Nro. 5</t>
  </si>
  <si>
    <t>PROGRAMA I: DIRECCIÓN Y ADMINISTRACIÓN GENERAL</t>
  </si>
  <si>
    <t>DOCUMENTO DE RESPALDO</t>
  </si>
  <si>
    <t>PROGRAMA II: SERVICIOS COMUNITARIOS</t>
  </si>
  <si>
    <t>PROGRAMA III: INVERSIONES</t>
  </si>
  <si>
    <t>PROGRAMA IV: PARTIDAS ESPECÍFICAS</t>
  </si>
  <si>
    <t>Formulario 5-Compromisos</t>
  </si>
  <si>
    <t>Formulario 4-Compromisos</t>
  </si>
  <si>
    <t>ANEXO N° 6</t>
  </si>
  <si>
    <t xml:space="preserve">    en el artículo 107 del Código Municipal.</t>
  </si>
  <si>
    <t>Impuesto a los espectáculos públicos 6% (Ley No. 7097-88 y sus reformas)</t>
  </si>
  <si>
    <t>Transferencia del Consejo de Seguridad Vial, multas por infracciones, Ley de Tránsito,  Art.217, Ley 7331-93)</t>
  </si>
  <si>
    <r>
      <t>Actividades forestales (</t>
    </r>
    <r>
      <rPr>
        <b/>
        <sz val="11"/>
        <rFont val="Arial Narrow"/>
        <family val="2"/>
      </rPr>
      <t>Artículo 31 del Reglamento a Ley No. 7174-90</t>
    </r>
    <r>
      <rPr>
        <sz val="11"/>
        <rFont val="Arial Narrow"/>
        <family val="2"/>
      </rPr>
      <t>)</t>
    </r>
  </si>
  <si>
    <t>Municipalidades que reciben el impuesto al cemento (excepto la de Desamparados y las de la provincia de Guanacaste)</t>
  </si>
  <si>
    <t xml:space="preserve">        </t>
  </si>
  <si>
    <t>Ingreso por compensación zonas verdes (Artículo 41 Ley de Planificación Urbana No. 4240-68 y sus reformas(se declaró inconstitucional su cobro)</t>
  </si>
  <si>
    <t>Para las juntas educación para necesidades de sus patronatos (Artículo 6, Ley No. 5346-73)</t>
  </si>
  <si>
    <t>Venta de terrenos</t>
  </si>
  <si>
    <t>Venta de tierras plan de lotificación</t>
  </si>
  <si>
    <t>Notas de crédito sin registrar 2007</t>
  </si>
  <si>
    <t>Transferencias de capital de Instituciones Descentralizadas no Empresariales</t>
  </si>
  <si>
    <t>Préstamos directos de Instituciones Descentralizadas no Empresariales</t>
  </si>
  <si>
    <t>Préstamos directos de Instituciones Públicas Financieras</t>
  </si>
  <si>
    <t>Fondo servicio de matadero</t>
  </si>
  <si>
    <t xml:space="preserve">   FDM</t>
  </si>
  <si>
    <t xml:space="preserve">   Superávit específico-libre</t>
  </si>
  <si>
    <t xml:space="preserve">   Partidas Específicas</t>
  </si>
  <si>
    <t>Total</t>
  </si>
  <si>
    <t xml:space="preserve">     Recibido por impuesto del azúcar - ejercicio</t>
  </si>
  <si>
    <t xml:space="preserve">    </t>
  </si>
  <si>
    <t xml:space="preserve">     Aplicado en la obra.....</t>
  </si>
  <si>
    <t xml:space="preserve">     Aplicado en la partida....</t>
  </si>
  <si>
    <t xml:space="preserve">   Saldo a separar</t>
  </si>
  <si>
    <t xml:space="preserve">      Aplicado en la partida</t>
  </si>
  <si>
    <t xml:space="preserve">      Girado en la partida...</t>
  </si>
  <si>
    <t>LISTADO DE HOJAS QUE COMPONEN EL MODELO ELECTRÓNCIO</t>
  </si>
  <si>
    <t>RESUMEN DE COMPROBACIÓN</t>
  </si>
  <si>
    <t>Diferencias</t>
  </si>
  <si>
    <t>Gastos realizados con recursos de partidas específicas</t>
  </si>
  <si>
    <t>Gastos realizados en proyectos financiados con recurso del Fondo de Desarrollo Municipal</t>
  </si>
  <si>
    <t>Gastos realizados en proyectos financiados con recurso de JUDESUR</t>
  </si>
  <si>
    <t>Gastos realizado con recursos del FODESAF</t>
  </si>
  <si>
    <t>Del XXXXX Nº XXXXX para XXXX</t>
  </si>
  <si>
    <t>Número de funcionarios de la Municipalidad</t>
  </si>
  <si>
    <t xml:space="preserve">Elaborado por: </t>
  </si>
  <si>
    <t>RESULTADO FINAL</t>
  </si>
  <si>
    <t>Utilidades de comisiones de fiestas (Art. 8 Ley 4286-68 reglamentada Decreto Ejecutivo 6666-g del 14-1-77)</t>
  </si>
  <si>
    <t>Fondo recolección de basura</t>
  </si>
  <si>
    <t>Fondo depósito y tratamiento de desechos sólidos</t>
  </si>
  <si>
    <t>Fondo cementerio</t>
  </si>
  <si>
    <t>Fondo seguridad y vigilancia comunal</t>
  </si>
  <si>
    <t>Fondo de parques y obras de ornato</t>
  </si>
  <si>
    <t>Fondo alcantarillado sanitario</t>
  </si>
  <si>
    <t>Fondo alcantarillado pluvial</t>
  </si>
  <si>
    <t>Saldo de partidas específicas</t>
  </si>
  <si>
    <t>40% Obras mejoramiento zonas turísticas:</t>
  </si>
  <si>
    <t>40% obras mejoramiento del Cantón:</t>
  </si>
  <si>
    <t>COMPROBACION</t>
  </si>
  <si>
    <t>20% fondo pago mejoras zona turística:</t>
  </si>
  <si>
    <t>Juntas de educación, 10% impuesto territorial y 10% IBI, Leyes 7509 y 7729</t>
  </si>
  <si>
    <t>Organismo de Normalización Técnica, 1% del IBI, Ley Nº 7729</t>
  </si>
  <si>
    <t>Instituto de Fomento y Asesoría Municipal, 3% del IBI, Ley Nº 7509</t>
  </si>
  <si>
    <t>Junta Administrativa del Registro Nacional, 3% del IBI, Leyes 7509 y 7729</t>
  </si>
  <si>
    <t>Fondo de Desarrollo Municipal, 8% del IBI, Ley Nº 7509</t>
  </si>
  <si>
    <t>Juntas de educación, 30% impuesto destace ganado vacuno y cerdoso</t>
  </si>
  <si>
    <t>Construcción y conservación de caminos de acceso a zonas cañeras, Ley 4789-71 y sus reformas</t>
  </si>
  <si>
    <t>Plan de lotificación</t>
  </si>
  <si>
    <t>Utilidades de comisiones de fiestas, art. 8 Ley 4286-68</t>
  </si>
  <si>
    <t>Gastos de sanidad, artículo 47 Ley 5412-73</t>
  </si>
  <si>
    <t>Consejo de Seguridad Vial, art. 217, Ley 7331-93</t>
  </si>
  <si>
    <t>Actividades forestales, Artículo 31 del Reglamento a Ley No. 7174-90</t>
  </si>
  <si>
    <t>Fondo para obras financiadas con el Impuesto al cemento</t>
  </si>
  <si>
    <t>Fondo compensación zonas verdes,  Artículo 41 Ley de Planificación Urbana No. 4240-68 y sus reformas</t>
  </si>
  <si>
    <t>DATOS</t>
  </si>
  <si>
    <t>ING-GASTO</t>
  </si>
  <si>
    <t>LIQUID-INGRES</t>
  </si>
  <si>
    <t>FDM</t>
  </si>
  <si>
    <t>JUDESUR</t>
  </si>
  <si>
    <t>FODESAF</t>
  </si>
  <si>
    <t>PRESTAMOS</t>
  </si>
  <si>
    <t xml:space="preserve">       Aplicado en la obra III-...</t>
  </si>
  <si>
    <t>Gastos de administración</t>
  </si>
  <si>
    <t xml:space="preserve">  Maquinaria y equipo (Prog. II)</t>
  </si>
  <si>
    <t xml:space="preserve">  Proyectos (Prog. III)</t>
  </si>
  <si>
    <t>Notas de crédito sin registrar 2002</t>
  </si>
  <si>
    <t>Fondo Prestamos con ....</t>
  </si>
  <si>
    <t>Ley Nº7788 10% aporte CONAGEBIO</t>
  </si>
  <si>
    <t>Fondo servicio de Muelle</t>
  </si>
  <si>
    <t>SALDO</t>
  </si>
  <si>
    <t>000</t>
  </si>
  <si>
    <t>242</t>
  </si>
  <si>
    <t>00</t>
  </si>
  <si>
    <t>CODIGO PRESUP.</t>
  </si>
  <si>
    <t>DETALLE DE LA OBRA</t>
  </si>
  <si>
    <t>Detalle de la obra...</t>
  </si>
  <si>
    <t>G-O</t>
  </si>
  <si>
    <t>I-P</t>
  </si>
  <si>
    <t>FF</t>
  </si>
  <si>
    <t>C-E</t>
  </si>
  <si>
    <t>CF</t>
  </si>
  <si>
    <t>SEGÚN LEY</t>
  </si>
  <si>
    <t>LIQUIDACIÓN</t>
  </si>
  <si>
    <t xml:space="preserve">         Aplicado en la obra III-...</t>
  </si>
  <si>
    <t>Fondo de Desarrollo Municipal (FDM)</t>
  </si>
  <si>
    <t xml:space="preserve">   FODESAF</t>
  </si>
  <si>
    <t xml:space="preserve">   Otro ingreso no ordinario...</t>
  </si>
  <si>
    <t xml:space="preserve">   Donación IFAM...</t>
  </si>
  <si>
    <t xml:space="preserve">       Monto correspondiente al ejercicio, según Estatutos</t>
  </si>
  <si>
    <t xml:space="preserve">        Total girado</t>
  </si>
  <si>
    <t xml:space="preserve">      Monto Girado en otra partida</t>
  </si>
  <si>
    <t xml:space="preserve">           Monto Girado en otra partida</t>
  </si>
  <si>
    <t xml:space="preserve">       Monto Girado en otra partida</t>
  </si>
  <si>
    <t>Fondo para pensiones Ley Nº197-41</t>
  </si>
  <si>
    <t xml:space="preserve">SALDO </t>
  </si>
  <si>
    <t>OTRO CODIGO</t>
  </si>
  <si>
    <t xml:space="preserve">PARTIDAS ESPECÍFICAS </t>
  </si>
  <si>
    <t>INGRESO DEL PERIODO</t>
  </si>
  <si>
    <t>Información importante como insumo para la determinación de algunos indicadores de gestión (Esta información puede ser localizada en el Instituto Nacional de Estadítica y Censos, dirección de correo www.inec.go.cr</t>
  </si>
  <si>
    <t>Mercado</t>
  </si>
  <si>
    <t>Fondo servicio de mercado</t>
  </si>
  <si>
    <t>INGRESO DE LIQUIDACIÓN</t>
  </si>
  <si>
    <t>Fondo Junta de Desarrollo Regional (JUDESUR)</t>
  </si>
  <si>
    <t>Fondo FODESAF</t>
  </si>
  <si>
    <t xml:space="preserve">       Aplicado según detalle (anexo)</t>
  </si>
  <si>
    <t xml:space="preserve">       Total aplicado</t>
  </si>
  <si>
    <t xml:space="preserve">       Total ingreso</t>
  </si>
  <si>
    <t xml:space="preserve">        Mercados y plazas</t>
  </si>
  <si>
    <t xml:space="preserve">        Alcantarillado sanitario</t>
  </si>
  <si>
    <t xml:space="preserve">        Depósito y tratamiento de basura</t>
  </si>
  <si>
    <t xml:space="preserve">        Inspección sanitaria</t>
  </si>
  <si>
    <t>Fondo servicio de muelle</t>
  </si>
  <si>
    <t xml:space="preserve"> Menos ingresos no ordinarios</t>
  </si>
  <si>
    <t>Fondo Ley Nº7313 "Impuesto al banano"</t>
  </si>
  <si>
    <t>Notas de crédito sin registrar 2001</t>
  </si>
  <si>
    <t>Ley Nº7788 30% Estrategias de protección medio ambiente</t>
  </si>
  <si>
    <t>Número de habitantes del Cantón</t>
  </si>
  <si>
    <t>Kilometros cuadrados del Cantón</t>
  </si>
  <si>
    <t>PARTIDAS ESPECÍFICAS'</t>
  </si>
  <si>
    <t>Utilidad Comisión de Fiestas 2006</t>
  </si>
  <si>
    <t>Utilidad Comisión de Fiestas 2007</t>
  </si>
  <si>
    <t xml:space="preserve">       24% impuesto sobre bienes inmuebles Ley Nº7509</t>
  </si>
  <si>
    <t xml:space="preserve">       14% impuesto sobre bienes inmuebles Ley Nº7729</t>
  </si>
  <si>
    <t xml:space="preserve">       Impuesto exportación banano Ley Nº7313</t>
  </si>
  <si>
    <t xml:space="preserve">       Aporte Comisión Nacional de Emergencia (peajes)</t>
  </si>
  <si>
    <t xml:space="preserve">  -Fondo liquidación periodo anterior</t>
  </si>
  <si>
    <t xml:space="preserve">  -Otro ingreso...</t>
  </si>
  <si>
    <t>Fondo servicio de vigilancia</t>
  </si>
  <si>
    <t xml:space="preserve">     f. Otros ingresos con destino para caminos por ley</t>
  </si>
  <si>
    <t xml:space="preserve">     g. Otros ingresos con destino para caminos por ley</t>
  </si>
  <si>
    <t xml:space="preserve">      Total Timbres Pro-parques Nacionales</t>
  </si>
  <si>
    <t xml:space="preserve">       Ejecución del aporte CONAGEBIO </t>
  </si>
  <si>
    <t xml:space="preserve">       Ejecución del aporte al Fondo de Parques Nacionales</t>
  </si>
  <si>
    <t>Fondo Timbres Pro-parques Nacionales</t>
  </si>
  <si>
    <t xml:space="preserve">       III-proyectos y obras</t>
  </si>
  <si>
    <t xml:space="preserve">       Superávit libre o déficit</t>
  </si>
  <si>
    <t>INGRESOS POR IBI LEY Nº7509</t>
  </si>
  <si>
    <t>INGRESOS POR IBI LEY Nº7729</t>
  </si>
  <si>
    <t xml:space="preserve">Mas: Intereses generados </t>
  </si>
  <si>
    <t xml:space="preserve">     10% del impuesto territorial (más intereses por inversión)</t>
  </si>
  <si>
    <t xml:space="preserve">      Otras......</t>
  </si>
  <si>
    <t>Fondo para deudas con ....</t>
  </si>
  <si>
    <t>Fondo contratos MOPT</t>
  </si>
  <si>
    <t>Fondo contratos...</t>
  </si>
  <si>
    <t>Fondo para deudas con IFAM....</t>
  </si>
  <si>
    <t>Diferencia con tesorería</t>
  </si>
  <si>
    <t xml:space="preserve">Otro superávit específico... </t>
  </si>
  <si>
    <t>Fondo Ley Simplificación y Eficiencia Tributarias Ley Nº 8114</t>
  </si>
  <si>
    <t>Fondo recursos PL-480</t>
  </si>
  <si>
    <t>Unión de Gobiernos Locales</t>
  </si>
  <si>
    <t>Federación de Municipalidades Productoras de Banano</t>
  </si>
  <si>
    <t>Liga de Municipalidades de Heredia</t>
  </si>
  <si>
    <t>Federación de Municipalidades y Concejos de Distrito del Pácifico</t>
  </si>
  <si>
    <t>Federación de Municipalidades de Cartago</t>
  </si>
  <si>
    <t>Federación de Municipalidades de Guanacaste</t>
  </si>
  <si>
    <t>Federación de Gobiernos Locales Fronterizos con Nicaragua</t>
  </si>
  <si>
    <t>Federación de Municipalidades del Pacífico Sur</t>
  </si>
  <si>
    <t>INFORMACIÓN Y PUBLICIDAD</t>
  </si>
  <si>
    <t>DETALLE SEGÚN LEY No. 4325</t>
  </si>
  <si>
    <t>Monto</t>
  </si>
  <si>
    <t>Información y publicidad</t>
  </si>
  <si>
    <t>Por radio y televisión:</t>
  </si>
  <si>
    <t xml:space="preserve">   Patrocinio de Programas Nacionales</t>
  </si>
  <si>
    <t xml:space="preserve">   Cuñas, avisos y comerciales</t>
  </si>
  <si>
    <t>Por otros medios:</t>
  </si>
  <si>
    <t xml:space="preserve">  Gastado en la obra comunal ...</t>
  </si>
  <si>
    <t>Notas de crédito sin registrar 2004</t>
  </si>
  <si>
    <t xml:space="preserve">  -Intereses generados (recursos osiosos)</t>
  </si>
  <si>
    <t xml:space="preserve">       Aporte relacionado con sanidad...</t>
  </si>
  <si>
    <t xml:space="preserve">       Obras en el programa III relacionadas con sanidad ....</t>
  </si>
  <si>
    <t xml:space="preserve">       Total aplicado en el servicios II-22 Seguridad vial</t>
  </si>
  <si>
    <t>Actividades Forestales Ley Nº7174</t>
  </si>
  <si>
    <t>Fondo deportivos 50% espectáculos públicos</t>
  </si>
  <si>
    <t>Fondo culturales 50% espectáculos públicos</t>
  </si>
  <si>
    <t>Compensación zonas verdes</t>
  </si>
  <si>
    <t>Otros impuestos a la propiedad</t>
  </si>
  <si>
    <t>Impuesto destace ganado vacuno y porcino</t>
  </si>
  <si>
    <t>Impuesto sobre el azúcar</t>
  </si>
  <si>
    <t>Impuesto sobre el cemento</t>
  </si>
  <si>
    <t>Servicios de cementerio</t>
  </si>
  <si>
    <t>Derecho de medidores</t>
  </si>
  <si>
    <t>Multas por aprehensión de animales</t>
  </si>
  <si>
    <t>Fondo de Desarrollo Municipal Ley 7509</t>
  </si>
  <si>
    <t>Junta Administrativa del Registro Nacional 3% del IBI</t>
  </si>
  <si>
    <t>IFAM 3% del IBI</t>
  </si>
  <si>
    <t>Juntas de Educación 10% Territorial del IBI</t>
  </si>
  <si>
    <t>Gobierno Central 1% del IBI</t>
  </si>
  <si>
    <t>Juntas de Educación 30% destace de ganado</t>
  </si>
  <si>
    <t>Fondo mantenimiento y conservación de caminos</t>
  </si>
  <si>
    <t>Construcción y conservación caminos - zonas cañeras</t>
  </si>
  <si>
    <t>40% Obras mejoramiento zonas turísticas</t>
  </si>
  <si>
    <t>40% Obras mejoramiento del Cantón</t>
  </si>
  <si>
    <t>20% Pago mejoras zona turística</t>
  </si>
  <si>
    <t>Fondo plan de lotificación</t>
  </si>
  <si>
    <t>Fondo Aseo de Vías</t>
  </si>
  <si>
    <t>Fondo Gastos de Sanidad</t>
  </si>
  <si>
    <t>Fondo programas deportivos 50% espectáculos públicos</t>
  </si>
  <si>
    <t>Fondo programas culturales 50% espectáculos públicos</t>
  </si>
  <si>
    <t>Impuesto al cemento - para obras</t>
  </si>
  <si>
    <t>Juntas de Educación Ley 5346 -aprehensión de animales</t>
  </si>
  <si>
    <t>Comité Cantonal de Deportes</t>
  </si>
  <si>
    <t>Consejo Nacional de Rehabilitación</t>
  </si>
  <si>
    <t>Escuelas de música</t>
  </si>
  <si>
    <t>Fondo de pensiones</t>
  </si>
  <si>
    <t>Ley Nº7788 70% aporte Fondo Parques Nacionales</t>
  </si>
  <si>
    <t>Fondo Aseo de Vías y sitios Públicos</t>
  </si>
  <si>
    <t>Fondo recolección de Basuras</t>
  </si>
  <si>
    <t>Fondo Acueducto</t>
  </si>
  <si>
    <t xml:space="preserve">Fondo derechos de estacionamiento </t>
  </si>
  <si>
    <t>Fondo alumbrado público</t>
  </si>
  <si>
    <t xml:space="preserve"> </t>
  </si>
  <si>
    <t>REAL</t>
  </si>
  <si>
    <t>Notas de crédito sin registrar 2003</t>
  </si>
  <si>
    <t>CODIGO</t>
  </si>
  <si>
    <t>INICIAL</t>
  </si>
  <si>
    <t>DEFINITIVO</t>
  </si>
  <si>
    <t>Notas de crédito sin registrar 2005</t>
  </si>
  <si>
    <t xml:space="preserve">       + Intereses ganados</t>
  </si>
  <si>
    <t xml:space="preserve">Proyectos y programas para la Persona Joven </t>
  </si>
  <si>
    <t>SALDO TOTAL</t>
  </si>
  <si>
    <t>SUPERÁVIT / DÉFICIT PRESUPUESTARIO</t>
  </si>
  <si>
    <t>SUPERÁVIT LIBRE  / DÉFICIT</t>
  </si>
  <si>
    <t>RESULTADO</t>
  </si>
  <si>
    <t xml:space="preserve">   Endeudamiento del periodo</t>
  </si>
  <si>
    <t xml:space="preserve">   Donación sector privado...</t>
  </si>
  <si>
    <t xml:space="preserve">       II-25 protección medio ambiente o...</t>
  </si>
  <si>
    <t>HOJAS DE TRABAJO PARA DETERMINAR LOS SALDOS DE</t>
  </si>
  <si>
    <t>GASTO</t>
  </si>
  <si>
    <t xml:space="preserve">     8% del impuesto sobre bienes inmuebles</t>
  </si>
  <si>
    <t xml:space="preserve">     Total que debió girarse</t>
  </si>
  <si>
    <t xml:space="preserve">      Suma que se separa</t>
  </si>
  <si>
    <t xml:space="preserve">     3% del impuesto sobre bienes inmuebles</t>
  </si>
  <si>
    <t xml:space="preserve">     Suma que se separa</t>
  </si>
  <si>
    <t xml:space="preserve">     10% del impuesto sobre bienes inmuebles</t>
  </si>
  <si>
    <t xml:space="preserve">     1% del impuesto sobre bienes inmuebles</t>
  </si>
  <si>
    <t>Renta de activos financieros</t>
  </si>
  <si>
    <t>Intereses sobre títulos valores</t>
  </si>
  <si>
    <t>Otras rentas de activos financieros</t>
  </si>
  <si>
    <t>Impuesto sobre el banano, Ley Nº 7313</t>
  </si>
  <si>
    <t>Aporte del Gobierno para caminos</t>
  </si>
  <si>
    <t>Fondo de Desarrollo Municipal, Ley Nº 7509</t>
  </si>
  <si>
    <t>Préstamo Nº                         del IFAM para                                  .</t>
  </si>
  <si>
    <t>Préstamo Nº                         del Banco de                 para                                  .</t>
  </si>
  <si>
    <t>Otros ingresos con finalidad específica</t>
  </si>
  <si>
    <t>Ingreso específico</t>
  </si>
  <si>
    <t>RESUMEN</t>
  </si>
  <si>
    <t xml:space="preserve">               Gastos realizados con cargo al servicio de Caminos y calles (Prog. II)</t>
  </si>
  <si>
    <t xml:space="preserve">               Gastos realizados con cargo a Vías de comunicación (Programa III)</t>
  </si>
  <si>
    <t>Programa I: Dirección y Administración General</t>
  </si>
  <si>
    <t>Programa II: Servicios comunitarios</t>
  </si>
  <si>
    <t>Programa III: Inversiones</t>
  </si>
  <si>
    <t>Programa IV: Partidas específicas</t>
  </si>
  <si>
    <t>Fondo servicio de alcantarillado sanitario</t>
  </si>
  <si>
    <t>INGRESOS TOTALES</t>
  </si>
  <si>
    <t>Multas por infracción a la ley de parquimetros</t>
  </si>
  <si>
    <t>Transferencias corrientes de Organos Desconcentrados</t>
  </si>
  <si>
    <t>Aporte del I.F.A.M. por Licores Nacionales y Extranjeros</t>
  </si>
  <si>
    <t>Aporte del Gobierno Central, Ley 8114, para mantenimiento de la red vial cantonal</t>
  </si>
  <si>
    <t>Transferencias de capital de Organos Desconcentrados</t>
  </si>
  <si>
    <t>Aporte del I.F.A.M. para mantenimiento y conservación de calles urbanas y caminos vecinales y adquisición de maquinaria y equipo, Ley 6909-83</t>
  </si>
  <si>
    <t>NOMBRE</t>
  </si>
  <si>
    <t>TOTAL A SEPARAR POR UTILIDAD DE COMISIONES DE FIESTAS</t>
  </si>
  <si>
    <t xml:space="preserve">  -Impuesto pro-cementerio</t>
  </si>
  <si>
    <t xml:space="preserve"> - Servicio de instalación de cañerías</t>
  </si>
  <si>
    <t xml:space="preserve"> - Servicio de instalación y limpieza de cloacas</t>
  </si>
  <si>
    <t>Mataderos</t>
  </si>
  <si>
    <t xml:space="preserve"> - Derecho de medidores</t>
  </si>
  <si>
    <t xml:space="preserve"> - Derecho de matadero</t>
  </si>
  <si>
    <t xml:space="preserve"> - Derecho de cementerio</t>
  </si>
  <si>
    <t>Notas de crédito sin registrar 2006</t>
  </si>
  <si>
    <t>Fondo servicio de parques y obras de ornato</t>
  </si>
  <si>
    <t>Fondo deudas con IFAM</t>
  </si>
  <si>
    <t>Intereses ganados</t>
  </si>
  <si>
    <t>Alcantarillado sanitario</t>
  </si>
  <si>
    <t>INGRESOS ESPECÍFICOS</t>
  </si>
  <si>
    <t>Impuesto de detalle de caminos</t>
  </si>
  <si>
    <t>Impuesto territorial (ya no se cobra)</t>
  </si>
  <si>
    <t>Compensación de zonas verdes (no procede su cobro: justificar ingreso)</t>
  </si>
  <si>
    <t>Otros impuestos específicos a los servicios de diversión y esparcimiento</t>
  </si>
  <si>
    <t>Impuestos sobre bailes públicos (derogado: justificar el ingreso)</t>
  </si>
  <si>
    <t>Impuesto por movilización de carga portuaria Ley Nº 5582</t>
  </si>
  <si>
    <t xml:space="preserve">Saldo trasnferencias Anexo-5 trasnferencias </t>
  </si>
  <si>
    <t>___________________________________</t>
  </si>
  <si>
    <t>Impuesto por movilización de carga portuaria Ley Nº 4429</t>
  </si>
  <si>
    <t>Impuesto por movilización de carga portuaria Ley Nº 6975</t>
  </si>
  <si>
    <t>Impuesto a personas que entran y salen del país Ley Nº 7866</t>
  </si>
  <si>
    <r>
      <t xml:space="preserve">Alquiler de edificios e instalaciones </t>
    </r>
    <r>
      <rPr>
        <sz val="11"/>
        <rFont val="Arial Narrow"/>
        <family val="2"/>
      </rPr>
      <t>(Incluir sólo alquiler de mercados)</t>
    </r>
  </si>
  <si>
    <r>
      <t xml:space="preserve">Servicios de transporte portuario </t>
    </r>
    <r>
      <rPr>
        <sz val="11"/>
        <rFont val="Arial Narrow"/>
        <family val="2"/>
      </rPr>
      <t>(Servicio de muelle)</t>
    </r>
  </si>
  <si>
    <t>Derecho de matadero</t>
  </si>
  <si>
    <t>Ingresos cuyo origen no establece una finalidad específica</t>
  </si>
  <si>
    <t>INGRESOS LIBRES</t>
  </si>
  <si>
    <t xml:space="preserve">        Aporte Consejo Nacional de Rehabilitación</t>
  </si>
  <si>
    <t xml:space="preserve">     Total que se giró</t>
  </si>
  <si>
    <t xml:space="preserve">     Más:  Recibido por:</t>
  </si>
  <si>
    <t xml:space="preserve">     a.  Detalles de caminos y calles (Ley No. 6890-83)</t>
  </si>
  <si>
    <t xml:space="preserve">     c.  70% impuesto destace ganado vacuno y cerdoso</t>
  </si>
  <si>
    <t xml:space="preserve">          inciso a) Ley No. 5259-73 y su reforma</t>
  </si>
  <si>
    <t xml:space="preserve">          Total que debió aplicarse</t>
  </si>
  <si>
    <t xml:space="preserve">          Total aplicado  (*)</t>
  </si>
  <si>
    <t xml:space="preserve">          Suma que se separa</t>
  </si>
  <si>
    <t xml:space="preserve">         (*)  Detalle de la aplicación:</t>
  </si>
  <si>
    <t xml:space="preserve">     Total que debió aplicarse</t>
  </si>
  <si>
    <t xml:space="preserve">     Recibido por cánones en nuevas concesiones</t>
  </si>
  <si>
    <t xml:space="preserve">     Total recibido (ejercicio)</t>
  </si>
  <si>
    <t xml:space="preserve">     Distribución</t>
  </si>
  <si>
    <t xml:space="preserve">     40% Obras mejoramiento zonas turísticas:</t>
  </si>
  <si>
    <t xml:space="preserve">     Recibido en el ejercicio</t>
  </si>
  <si>
    <t xml:space="preserve">     Total</t>
  </si>
  <si>
    <t xml:space="preserve">     Aplicado</t>
  </si>
  <si>
    <t xml:space="preserve">     Suma a separar</t>
  </si>
  <si>
    <t xml:space="preserve">     40% obras mejoramiento del Cantón:</t>
  </si>
  <si>
    <t xml:space="preserve">    20% fondo pago mejoras zona turística:</t>
  </si>
  <si>
    <t xml:space="preserve">    Venta de lotes plan lotificación</t>
  </si>
  <si>
    <t xml:space="preserve">    Total que debió aplicarse</t>
  </si>
  <si>
    <t xml:space="preserve">    Total aplicado</t>
  </si>
  <si>
    <t xml:space="preserve">    Suma que se separa</t>
  </si>
  <si>
    <t xml:space="preserve">       INGRESOS TOTALES RECIBIDOS</t>
  </si>
  <si>
    <t xml:space="preserve">       Menos ingresos de aplicación específica:</t>
  </si>
  <si>
    <t xml:space="preserve">       10% impuesto territorial</t>
  </si>
  <si>
    <t xml:space="preserve">       Detalle de caminos y calles</t>
  </si>
  <si>
    <t xml:space="preserve">       Impuesto destace inciso a)</t>
  </si>
  <si>
    <t>Monto total del presupuesto</t>
  </si>
  <si>
    <t xml:space="preserve">       30% impuesto destace inciso b)</t>
  </si>
  <si>
    <t xml:space="preserve">       60% impuesto alcohol (Grecia)</t>
  </si>
  <si>
    <t xml:space="preserve">       Impuesto azúcar (50% en Munic. de Jiménez)</t>
  </si>
  <si>
    <t xml:space="preserve">       Impuesto del cemento destinado a obras</t>
  </si>
  <si>
    <t xml:space="preserve">       Espectáculos públicos (6%)</t>
  </si>
  <si>
    <t xml:space="preserve">       Impuesto a los bailes públicos</t>
  </si>
  <si>
    <t xml:space="preserve">       Alquiler milla marítima</t>
  </si>
  <si>
    <t xml:space="preserve">       Cánones nuevas concesiones milla marítima</t>
  </si>
  <si>
    <t xml:space="preserve">       Utilidad comisión fiestas (ejercicio)</t>
  </si>
  <si>
    <t xml:space="preserve">       Multas aprehensión animales</t>
  </si>
  <si>
    <t xml:space="preserve">       Compensación zonas verdes (ejercicio)</t>
  </si>
  <si>
    <t xml:space="preserve">       Ventas terrenos plan lotificación</t>
  </si>
  <si>
    <t xml:space="preserve">       Superávit destinado</t>
  </si>
  <si>
    <t xml:space="preserve">       Recursos del crédito IFAM</t>
  </si>
  <si>
    <t xml:space="preserve">       Aportes corrientes sector privado para fines específicos</t>
  </si>
  <si>
    <t xml:space="preserve">       Aporte de capital sector privado</t>
  </si>
  <si>
    <t xml:space="preserve">       Aporte de Municipalidades</t>
  </si>
  <si>
    <t xml:space="preserve">       Derechos de estacionamiento (parquímetros)</t>
  </si>
  <si>
    <t xml:space="preserve">       Seguridad Vial - multas</t>
  </si>
  <si>
    <t xml:space="preserve">       TOTAL INGRESOS ESPECIFICOS</t>
  </si>
  <si>
    <t xml:space="preserve">       Saldo</t>
  </si>
  <si>
    <t xml:space="preserve">        20% que debió aplicarse</t>
  </si>
  <si>
    <t xml:space="preserve">        Aseo de vías y sitios públicos</t>
  </si>
  <si>
    <t xml:space="preserve">        Recolección de basuras</t>
  </si>
  <si>
    <t xml:space="preserve">        Cementerios</t>
  </si>
  <si>
    <t xml:space="preserve">        Parques y obras de ornato</t>
  </si>
  <si>
    <t xml:space="preserve">        Acueductos</t>
  </si>
  <si>
    <t xml:space="preserve">        Mataderos</t>
  </si>
  <si>
    <t xml:space="preserve">        Aporte a la Cruz Roja</t>
  </si>
  <si>
    <t>Número de unidades habitacionales del Cantón</t>
  </si>
  <si>
    <t xml:space="preserve">        Suma que se separa</t>
  </si>
  <si>
    <t xml:space="preserve">           50% ingresos del período</t>
  </si>
  <si>
    <t xml:space="preserve">           Total que debió aplicarse</t>
  </si>
  <si>
    <t xml:space="preserve">           Suma que debe separarse</t>
  </si>
  <si>
    <t xml:space="preserve">       Total que debió aplicarse</t>
  </si>
  <si>
    <t xml:space="preserve">       Suma que se separa</t>
  </si>
  <si>
    <t xml:space="preserve">      Total que debió aplicarse</t>
  </si>
  <si>
    <t xml:space="preserve">      Suma que debe separarse</t>
  </si>
  <si>
    <t xml:space="preserve">     </t>
  </si>
  <si>
    <t xml:space="preserve">      Total que debió girarse</t>
  </si>
  <si>
    <t xml:space="preserve">      Monto que se separa</t>
  </si>
  <si>
    <t xml:space="preserve">      Monto correspondiente al ejercicio</t>
  </si>
  <si>
    <t xml:space="preserve">      Total girado</t>
  </si>
  <si>
    <t xml:space="preserve">       Monto correspondiente al ejercicio</t>
  </si>
  <si>
    <t xml:space="preserve">       Total que debió girarse</t>
  </si>
  <si>
    <t xml:space="preserve">       Total girado</t>
  </si>
  <si>
    <t xml:space="preserve">       Del ejercicio</t>
  </si>
  <si>
    <t xml:space="preserve">       Total a girar</t>
  </si>
  <si>
    <t xml:space="preserve">       Monto presupuestado</t>
  </si>
  <si>
    <t xml:space="preserve">       Monto girado</t>
  </si>
  <si>
    <t xml:space="preserve">       Recibido del ejercicio</t>
  </si>
  <si>
    <t xml:space="preserve">       Suma que debe separarse</t>
  </si>
  <si>
    <t>(Indicar cualquier otro caso no incluido en este cuadro)</t>
  </si>
  <si>
    <t>Fecha aprob. tasas</t>
  </si>
  <si>
    <t>Detalle       Servicio</t>
  </si>
  <si>
    <t>Acueducto</t>
  </si>
  <si>
    <t>Cementerio</t>
  </si>
  <si>
    <t>Alumbrado</t>
  </si>
  <si>
    <t>Ingreso estimado según tasa</t>
  </si>
  <si>
    <t>EGRESOS DE OPERACION DEL SERVICIO</t>
  </si>
  <si>
    <t>Gasto del servicio</t>
  </si>
  <si>
    <t>PROGRAMA I</t>
  </si>
  <si>
    <t>PROGRAMA II</t>
  </si>
  <si>
    <t>Menos:</t>
  </si>
  <si>
    <t>PROGRAMA III</t>
  </si>
  <si>
    <t>Más:</t>
  </si>
  <si>
    <t>INGRESOS</t>
  </si>
  <si>
    <t>EGRESOS</t>
  </si>
  <si>
    <t>INGRESO</t>
  </si>
  <si>
    <t xml:space="preserve">LIQUIDACIÓN </t>
  </si>
  <si>
    <t>Para girar a las escuelas de música del país (Por impuesto de ¢200.00) por bailes públicos -derogado-, Ley No. 6355, reformada por Ley No. 7018)</t>
  </si>
  <si>
    <t xml:space="preserve">       Monto girado a las Escuelas de Música</t>
  </si>
  <si>
    <t>Transferencias a favor de las Escuelas de Música</t>
  </si>
  <si>
    <t>Otra Federación (incluir el nombre en este espacio)</t>
  </si>
  <si>
    <t>Para girar a Fondo de Pensiones, solo en los casos que corresponda (Ley original 197-41, reformada por Ley No. 6357-79).</t>
  </si>
  <si>
    <t xml:space="preserve">       Recibido del ejercicio (incluye intereses)</t>
  </si>
  <si>
    <t xml:space="preserve">       Multas por infracción Ley de Parquímetros (incluye intereses)</t>
  </si>
  <si>
    <r>
      <t xml:space="preserve">Derechos administrativos a los servicios de transporte por carretera </t>
    </r>
    <r>
      <rPr>
        <sz val="11"/>
        <rFont val="Arial Narrow"/>
        <family val="2"/>
      </rPr>
      <t>(Derechos de estacionamiento y terminales y parquímetros)</t>
    </r>
  </si>
  <si>
    <t>Puede aplicarse a: Mantenimiento y administración del sistema, construcción y mantenimiento de vías y obras de sanidad municipal.</t>
  </si>
  <si>
    <t>Timbre Pro-parques Nacionales Ley Nº7788</t>
  </si>
  <si>
    <t xml:space="preserve">      Recibido en el periodo (incluye intereses)</t>
  </si>
  <si>
    <r>
      <t xml:space="preserve">       Aporte </t>
    </r>
    <r>
      <rPr>
        <b/>
        <i/>
        <u val="single"/>
        <sz val="11"/>
        <rFont val="Arial Narrow"/>
        <family val="2"/>
      </rPr>
      <t>CONAGEBIO</t>
    </r>
    <r>
      <rPr>
        <b/>
        <sz val="11"/>
        <rFont val="Arial Narrow"/>
        <family val="2"/>
      </rPr>
      <t xml:space="preserve"> 10% del ingreso del periodo</t>
    </r>
  </si>
  <si>
    <t>Transferencia al CONAGEBIO</t>
  </si>
  <si>
    <r>
      <t xml:space="preserve">       Aporte al </t>
    </r>
    <r>
      <rPr>
        <b/>
        <i/>
        <u val="single"/>
        <sz val="11"/>
        <rFont val="Arial Narrow"/>
        <family val="2"/>
      </rPr>
      <t>Fondo Parques Nacionales</t>
    </r>
    <r>
      <rPr>
        <b/>
        <sz val="11"/>
        <rFont val="Arial Narrow"/>
        <family val="2"/>
      </rPr>
      <t xml:space="preserve"> 70% del ingreso del periodo</t>
    </r>
  </si>
  <si>
    <t>Transferencia al Fondo de Parques Nacionales</t>
  </si>
  <si>
    <t>(1) Plazas existentes al 31 de diciembre de cada año</t>
  </si>
  <si>
    <t xml:space="preserve">Variaciones en la estructura organizacional  y en las remuneraciones </t>
  </si>
  <si>
    <t>RELACION INGRESO-GASTO EN SERVICIOS COMUNITARIOS</t>
  </si>
  <si>
    <r>
      <t xml:space="preserve">       Ejecución en </t>
    </r>
    <r>
      <rPr>
        <b/>
        <i/>
        <u val="single"/>
        <sz val="11"/>
        <rFont val="Arial Narrow"/>
        <family val="2"/>
      </rPr>
      <t>Estrategias de protección medio ambiente  3</t>
    </r>
    <r>
      <rPr>
        <b/>
        <sz val="11"/>
        <rFont val="Arial Narrow"/>
        <family val="2"/>
      </rPr>
      <t>0% del periodo</t>
    </r>
  </si>
  <si>
    <t xml:space="preserve">       Gasto ejecutado</t>
  </si>
  <si>
    <t>Ingreso por impuesto al banano Ley 7313 y sus reformas (No de debe aplicarse a servicios personales)</t>
  </si>
  <si>
    <t>Ingreso de la Ley de Simplificación y Eficiencia Tributarias Nº 8114</t>
  </si>
  <si>
    <t>PROGRAMA III, RECURSOS LEY Nº8114</t>
  </si>
  <si>
    <t>Unidad Técnica de Gestión Vial Cantonal (gastos realizados con recursos de la Ley Nº 8114)</t>
  </si>
  <si>
    <t>Gastos realizados en Vías de comunicación, financiados con recursos de la Ley Nº 8114.</t>
  </si>
  <si>
    <t>Proyectos realizados con recursos de la ley Nº 8114.</t>
  </si>
  <si>
    <t xml:space="preserve">Unidad Técnica de Gestión Vial Municipal  </t>
  </si>
  <si>
    <t>En otros programas (incluir justificación)</t>
  </si>
  <si>
    <t>Total aplicado</t>
  </si>
  <si>
    <t xml:space="preserve">Ingreso proveniente del Consejo Nacional de la Política Pública de la Persona 
Joven (CPJ)
</t>
  </si>
  <si>
    <t>Fondo proveniente del Consejo Nacional de la Política Pública de la Persona Joven</t>
  </si>
  <si>
    <t xml:space="preserve">       Recibido del ejercicio (más intereses)</t>
  </si>
  <si>
    <t>Otro ingreso específico</t>
  </si>
  <si>
    <t xml:space="preserve">     b.  Aporte del Gobierno para caminos</t>
  </si>
  <si>
    <t>Para girar al Comité Cantonal de Deportes y Recreación artículo 170 del Código Municipal.</t>
  </si>
  <si>
    <t>%</t>
  </si>
  <si>
    <t xml:space="preserve">      Monto para calcular el 3%</t>
  </si>
  <si>
    <t xml:space="preserve">   Total</t>
  </si>
  <si>
    <t xml:space="preserve">   Total que debió girarse</t>
  </si>
  <si>
    <t>Para girar al Consejo Nacional de Rehabilitación y Educación Especial (Art.9, Ley 5347-73)</t>
  </si>
  <si>
    <t>Unión Nacional de Gobiernos Locales</t>
  </si>
  <si>
    <t>Transferencia a la Unión Nacional de Gobiernos Locales</t>
  </si>
  <si>
    <t>Programa II: Servicios Comunitarios</t>
  </si>
  <si>
    <t>Gastos realizados en Vías de comunicación, financiados con los ingresos de las Leyes 6809, 5060, 5259, 6909, 7097 y 7138)</t>
  </si>
  <si>
    <t>Transferencia a la Federación de Municipalidades de Guanacaste</t>
  </si>
  <si>
    <t>Transferencia a la Federación de Gobiernos Locales Fronterizos con Nicaragua</t>
  </si>
  <si>
    <t>Transferencia a la Federación de Municipalidades Productoras de Banano</t>
  </si>
  <si>
    <t>Transferencia a la Liga de Municipalidades de Heredia</t>
  </si>
  <si>
    <t>Transferencia a la Federación de Municipalidades y Concejos de Distrito del Pácifico</t>
  </si>
  <si>
    <t>Transferencia a la Federación de Municipalidades del Pacífico Sur</t>
  </si>
  <si>
    <t>Transferencia a la Federación de Municipalidades de Cartago</t>
  </si>
  <si>
    <t xml:space="preserve">INGRESO </t>
  </si>
  <si>
    <t>DEL PERIODO</t>
  </si>
  <si>
    <t>JUNTA DE DESARROLLO REGIONAL DE LA ZONA SUR</t>
  </si>
  <si>
    <t>(JUDESUR)</t>
  </si>
  <si>
    <t xml:space="preserve">       Timbres Pro-parques Nacionales Ley Nº7788</t>
  </si>
  <si>
    <t>PROG</t>
  </si>
  <si>
    <t>TITULO</t>
  </si>
  <si>
    <t>Nº LEY</t>
  </si>
  <si>
    <t>AÑO</t>
  </si>
  <si>
    <t xml:space="preserve">      Intereses generados</t>
  </si>
  <si>
    <t xml:space="preserve">     Recibido por alquileres de terrenos milla marítima</t>
  </si>
  <si>
    <t>Aporte IFAM licores nacionales y extranjeros</t>
  </si>
  <si>
    <t xml:space="preserve">       Ley de Simplificación y Eficiencia Tributarias Nº8114</t>
  </si>
  <si>
    <t>Junta de Desarrollo Regional de la Zona Sur (JUDESUR)</t>
  </si>
  <si>
    <t>Otro recurso específico...</t>
  </si>
  <si>
    <t>Ejecutado en...</t>
  </si>
  <si>
    <t xml:space="preserve">     Intereses generados</t>
  </si>
  <si>
    <t xml:space="preserve">Fondo servicio de cementerio </t>
  </si>
  <si>
    <t xml:space="preserve">       Partidas específicas</t>
  </si>
  <si>
    <t>Renglón presupuestado</t>
  </si>
  <si>
    <t xml:space="preserve">     Intereses Generados</t>
  </si>
  <si>
    <t xml:space="preserve">    Intereses Generados</t>
  </si>
  <si>
    <t>Intereses generados</t>
  </si>
  <si>
    <t xml:space="preserve">       Recibido por multas infracción Ley de Tránsito (mas intereses)</t>
  </si>
  <si>
    <t xml:space="preserve">      Ingreso del período (más intereses)</t>
  </si>
  <si>
    <t xml:space="preserve">      Recibido del Fondo Forestal por impuesto forestal (mas intereses)</t>
  </si>
  <si>
    <t xml:space="preserve">      Recibido del ejercicio (más intereses)</t>
  </si>
  <si>
    <t xml:space="preserve">      Multas por aprehensión de animales (más intereses)</t>
  </si>
  <si>
    <t xml:space="preserve">INTERESES </t>
  </si>
  <si>
    <t>GENERADOS</t>
  </si>
  <si>
    <t>PRESTAMO</t>
  </si>
  <si>
    <t>AUTOMATICO</t>
  </si>
  <si>
    <t xml:space="preserve"> Menos:</t>
  </si>
  <si>
    <t xml:space="preserve">              Otro Concepto que reste</t>
  </si>
  <si>
    <t xml:space="preserve">            Otro concepto que sume..</t>
  </si>
  <si>
    <t>DETALLE</t>
  </si>
  <si>
    <t>EJECUCIÓN</t>
  </si>
  <si>
    <t>III-..</t>
  </si>
  <si>
    <t>FONDO DE DESARROLLO MUNICIPAL</t>
  </si>
  <si>
    <t>Utilidad Comisión de Fiestas 2008</t>
  </si>
  <si>
    <t>Notas de crédito sin registrar 2008</t>
  </si>
  <si>
    <t>LEY 8114</t>
  </si>
  <si>
    <t>Ingreso por endeudamiento</t>
  </si>
  <si>
    <t>Extensión Km2</t>
  </si>
  <si>
    <t>Unidades habitacionales Censo 2000</t>
  </si>
  <si>
    <t>Ingresos totales Ley 8114</t>
  </si>
  <si>
    <t>Egresos totales Ley 8114</t>
  </si>
  <si>
    <t>Presupuesto definitivo Ley 8114</t>
  </si>
  <si>
    <t>Ingresos totales definitivos</t>
  </si>
  <si>
    <t>Ingresos totales reales</t>
  </si>
  <si>
    <t>Ingresos propios definitivos</t>
  </si>
  <si>
    <t>Ingresos propios real</t>
  </si>
  <si>
    <t>Impuesto IBI ingreso total</t>
  </si>
  <si>
    <t>Egresos totales definitivos</t>
  </si>
  <si>
    <t>Egresos totales reales</t>
  </si>
  <si>
    <t>Gastos Administrativos (actividad 01, Programa 01)</t>
  </si>
  <si>
    <t>Gastos de Auditoría Interna (actividad 02, Programa 01)</t>
  </si>
  <si>
    <t>Gastos Administrativos totales</t>
  </si>
  <si>
    <t>Remuneraciones (gasto real)</t>
  </si>
  <si>
    <t>Pago de deuda (gasto real en amortización e intereses)</t>
  </si>
  <si>
    <t>Gasto de Capital (gasto real, según clasificación económica)</t>
  </si>
  <si>
    <t>Programa II: Servicios Comunitarios (gasto real)</t>
  </si>
  <si>
    <t>Programa III: Inversiones (gasto real)</t>
  </si>
  <si>
    <t>% pendiente de cobro</t>
  </si>
  <si>
    <t>MOROSIDAD</t>
  </si>
  <si>
    <t>Cualquier ajuste o aclaración realizarla en estos espacios:</t>
  </si>
  <si>
    <t xml:space="preserve">Elaborado por:  </t>
  </si>
  <si>
    <t>Fecha:</t>
  </si>
  <si>
    <t>MUNICIPALIDAD DE</t>
  </si>
  <si>
    <t>Fondo Asignaciones Familiares (FODESAF)</t>
  </si>
  <si>
    <t>LIQUIDACIÓN DE PRESTAMOS</t>
  </si>
  <si>
    <t>FONDO ASIGNACIONES FAMILARES</t>
  </si>
  <si>
    <t>(FDM)</t>
  </si>
  <si>
    <t>(FODESAF)</t>
  </si>
  <si>
    <t>Menos:  Saldos con destino específico</t>
  </si>
  <si>
    <t>DETALLE DEL SUPERÁVIT ESPECÍFICO:</t>
  </si>
  <si>
    <t>PROGRAMAS</t>
  </si>
  <si>
    <t>C.G.R</t>
  </si>
  <si>
    <t>DIFIER.</t>
  </si>
  <si>
    <t>TOTALES</t>
  </si>
  <si>
    <t>MUNICIP.</t>
  </si>
  <si>
    <t>COMPROBACION DE TOTALES</t>
  </si>
  <si>
    <t>OBJETO GASTO</t>
  </si>
  <si>
    <t>INFORME</t>
  </si>
  <si>
    <t>MIDEPLAN Recursos PL-480</t>
  </si>
  <si>
    <t xml:space="preserve">Gastos realizados con los recursos del impuesto por movilización de carga portuaria Ley 5582 </t>
  </si>
  <si>
    <t>Gastos realizados con los recursos del impuesto por movilización de carga portuaria Ley 4429</t>
  </si>
  <si>
    <t>Gastos realizados con los recursos del impuesto por movilización de carga portuaria Ley 6975</t>
  </si>
  <si>
    <t>Gastos realizados con los recursos del Impuesto a personas que entran y salen del país Ley Nº 7866</t>
  </si>
  <si>
    <t>Impuesto sobre la propiedad de bienes inmuebles</t>
  </si>
  <si>
    <t>Impuesto sobre la propiedad de bienes inmuebles, Ley No. 7729</t>
  </si>
  <si>
    <t>Impuesto sobre la propiedad de bienes inmuebles, Ley No. 7509</t>
  </si>
  <si>
    <t>Impuestos específicos sobre productos agropecuarios y forestales</t>
  </si>
  <si>
    <t>Impuestos específicos sobre bienes manufacturados</t>
  </si>
  <si>
    <t>Impuesto sobre palma africana y producción de aceite</t>
  </si>
  <si>
    <t>Impuestos específicos a los servicios de diversión y esparcimiento</t>
  </si>
  <si>
    <t>Impuesto sobre espectáculos públicos 6%</t>
  </si>
  <si>
    <t>Licencias profesionales comerciales y otros permisos</t>
  </si>
  <si>
    <t>Impuesto pro-cementerio</t>
  </si>
  <si>
    <t>Impuesto por movilización de carga portuaria</t>
  </si>
  <si>
    <t>Impuesto de salida al exterior</t>
  </si>
  <si>
    <t>IMPUESTO DE TIMBRES</t>
  </si>
  <si>
    <t>Timbre Pro-parques Nacionales.</t>
  </si>
  <si>
    <r>
      <t>Fondo del Impuesto sobre bienes inmuebles, 76% que no puede ser utilizado como gasto administrativo. (</t>
    </r>
    <r>
      <rPr>
        <sz val="11"/>
        <rFont val="Arial Narrow"/>
        <family val="2"/>
      </rPr>
      <t>100% menos el 10%  de las Jtas educación, el 3% del Registro Nacional, el 1% para el ONT, y el 10%  para gastos administrativos = 76%</t>
    </r>
    <r>
      <rPr>
        <b/>
        <sz val="11"/>
        <rFont val="Arial Narrow"/>
        <family val="2"/>
      </rPr>
      <t>)</t>
    </r>
  </si>
  <si>
    <t xml:space="preserve">     76% del impuesto sobre bienes inmuebles</t>
  </si>
  <si>
    <t>Fondo del Impuesto sobre bienes inmuebles 76%, Ley 7729</t>
  </si>
  <si>
    <t>Gastos realizados con recursos del 76% del IBI, Ley Nº 7729</t>
  </si>
  <si>
    <t>Otros</t>
  </si>
  <si>
    <t>Fondo del Impuesto sobre bienes inmuebles, 76% Ley Nº 7729</t>
  </si>
  <si>
    <t>PRESUPUESTOS APROBADOS</t>
  </si>
  <si>
    <t>OTROS</t>
  </si>
  <si>
    <t>OTROS INDICADORES</t>
  </si>
  <si>
    <t>Venta de agua</t>
  </si>
  <si>
    <t>Servicios de alcantarillado sanitario y pluvial</t>
  </si>
  <si>
    <t>Servicio de alcantarillado sanitario</t>
  </si>
  <si>
    <t>Servicio de alcantarillado pluvial</t>
  </si>
  <si>
    <t>Servicios de instalación y derivación de agua</t>
  </si>
  <si>
    <t>Servicios de saneamiento ambiental</t>
  </si>
  <si>
    <t>Servicios de recolección de basura</t>
  </si>
  <si>
    <t>Servicios de aseo de vías y sitios públicos</t>
  </si>
  <si>
    <t>Transferencias de capital del Gobierno Central (incluyen caja unica)</t>
  </si>
  <si>
    <t xml:space="preserve">(3) Son aquellos procesos que están orientados hacia lo esencial de la organización, lo más importante o fundamental por lo cual fue creada.   Ejemplo de procesos sustantivos municipales: La prestación de servicios comunitarios y la realización de proyectos o programas dirigidos a la ciudadanía (Programas II y III), así como los procesos de Administración Tributaria (IBI, patentes, construcciones, otros tributos) ubicados en el programa I. </t>
  </si>
  <si>
    <t>(4) Son aquellos que tienen el propósito de lograr que las actividades sustantivas se realicen de forma eficaz y eficiente, proporcionando los recursos requeridos para tal fin, sean estos financieros, humanos, tecnológicos o materiales.  En el programa I: Dirección y Administración General se ubican estos procesos de apoyo, con excepción de la Administración Tributaria (IBI, patentes, construcciones, otros tributos) que se catalogan como procesos sustantivos.  Ejemplo de procesos de apoyo en el Programa I: Gestión de servicio al cliente (Plataformas de servicios, contralorías de servicios), Gestión de recursos humanos, Servicios generales (seguridad, mensajería, misceláneos), Gestión de Administración Financiera (Contabilidad, Presupuesto, Tesorería), Adquisición de bienes y servicios,  asesoría legal, servicios informático</t>
  </si>
  <si>
    <t>Plazas en procesos sustantivos (3)</t>
  </si>
  <si>
    <t>Plazas en procesos de apoyo (4)</t>
  </si>
  <si>
    <t>PARTIDA  REMUNERACIONES (5)</t>
  </si>
  <si>
    <t>Otros (Justificar):</t>
  </si>
  <si>
    <t>Anexo-7 Estructura organizacional</t>
  </si>
  <si>
    <t>Anexo-6 Indice de gestión finanaciera</t>
  </si>
  <si>
    <t>Anexo-4 Recursos 8114</t>
  </si>
  <si>
    <t>Anexo-3 Saldo en caja</t>
  </si>
  <si>
    <t>Anexo-2 Pendiente de cobro</t>
  </si>
  <si>
    <t>Anexo-5 Transferencias Presup Nal.</t>
  </si>
  <si>
    <t xml:space="preserve">   Obra o proyecto o programa</t>
  </si>
  <si>
    <t>ANEXO N° 8</t>
  </si>
  <si>
    <t xml:space="preserve">   BNC</t>
  </si>
  <si>
    <t xml:space="preserve">   BPDC</t>
  </si>
  <si>
    <t xml:space="preserve">   Otro</t>
  </si>
  <si>
    <t>ENTIDAD FINANCIERA</t>
  </si>
  <si>
    <t>Concepto del gasto incurrido</t>
  </si>
  <si>
    <t>Periodo</t>
  </si>
  <si>
    <t>Recursos recibidos al 31 de diciembre (1)</t>
  </si>
  <si>
    <t>(1) Deben incluirse los ingresos del superavit específico año anterior</t>
  </si>
  <si>
    <t>Ingreso real  por endeudamiento</t>
  </si>
  <si>
    <t xml:space="preserve">Total aplicación en gastos </t>
  </si>
  <si>
    <t xml:space="preserve">Evolución y destino del endeudamiento </t>
  </si>
  <si>
    <t xml:space="preserve">SALDO LIQUIDACION RESPECTIVA </t>
  </si>
  <si>
    <t>Concepto del gasto incurrido (2)</t>
  </si>
  <si>
    <t>(2) Proyecto, obra, programa, equipo etc.</t>
  </si>
  <si>
    <t>(5) Gasto real al 31 de diciembre</t>
  </si>
  <si>
    <t>Partidas específicas Titulo 130 del Presupuesto Nacional</t>
  </si>
  <si>
    <t xml:space="preserve">Consejo Nacional de la Política Pública de la Persona Joven (CPJ)
</t>
  </si>
  <si>
    <t>Consejo Nacional de la Persona Adulta Mayor  (CONAPAM)</t>
  </si>
  <si>
    <t>Consejo Nacional de la Política Pública de la Persona Joven</t>
  </si>
  <si>
    <t xml:space="preserve">Consejo Nacional de la Persona Adulta Mayor  (CONAPAM)
</t>
  </si>
  <si>
    <t xml:space="preserve">       Aplicado según detalle</t>
  </si>
  <si>
    <t>Serivicios de depósito y tratamiento de basura</t>
  </si>
  <si>
    <t>Mantenimiento de parques y obras de ornato</t>
  </si>
  <si>
    <t>Servicios de alumbrado público</t>
  </si>
  <si>
    <t>Otros servicios comunitarios</t>
  </si>
  <si>
    <t>Servicios de instalación y limpieza de cloacas</t>
  </si>
  <si>
    <t>Servicios de matadero</t>
  </si>
  <si>
    <t>Derechos administrativos a actividades comerciales</t>
  </si>
  <si>
    <t>Otros derechos administrativos a actividades comerciales</t>
  </si>
  <si>
    <t>Otros derechos administrativos a otros servicios públicos</t>
  </si>
  <si>
    <t>Derechos de cementerio</t>
  </si>
  <si>
    <t>Multas de tránsito</t>
  </si>
  <si>
    <t>Otras multas</t>
  </si>
  <si>
    <t>Utilidades de festejos populares</t>
  </si>
  <si>
    <t>Transferencias corrientes del Gobierno Central</t>
  </si>
  <si>
    <t>Transferencias corrientes de Instituciones Descentralizadas no Empresariales</t>
  </si>
  <si>
    <t>Servicio de acueductos</t>
  </si>
  <si>
    <t>Servicio de parques y obras de ornato</t>
  </si>
  <si>
    <t xml:space="preserve">     Total girado </t>
  </si>
  <si>
    <t>Para girar al Fondo de Desarrollo Municipal 8% del impuesto sobre bienes inmuebles (Ley Nº7509)</t>
  </si>
  <si>
    <t xml:space="preserve">     Total girado</t>
  </si>
  <si>
    <t>Para girar a la Junta Administrativa del Registro Nacional 3% del impuesto sobre bienes inmuebles (Ley Nº7509 Y 7729).</t>
  </si>
  <si>
    <t>Para girar al Instituto de Fomento y Asesoría Municipal 3% del impuesto sobre bienes inmuebles (Ley Nº7509).</t>
  </si>
  <si>
    <t>Transferencia al IFAM (3% del IBI, Ley 7509)</t>
  </si>
  <si>
    <t>Transferencia a la Junta Administrativa del Registro Nacional (3% del IBI, Leyes 7509 y 7729)</t>
  </si>
  <si>
    <t>Transferencia al Fondo de desarrollo municipal (8% del IBI, Ley 7509)</t>
  </si>
  <si>
    <t>PRESUPUESTO</t>
  </si>
  <si>
    <t>Transferencia a las juntas de educación (10% impuesto territorial y 10% IBI, Leyes 4340, 7509 Y 7729).</t>
  </si>
  <si>
    <t>Para girar al Gobierno Central 1% del impuesto sobre bienes inmuebles (Ley Nº7729).</t>
  </si>
  <si>
    <t>Transferencia al Gobierno Central -ONT- (1% del IBI, Ley 7729)</t>
  </si>
  <si>
    <t>Para las juntas de educación, 30% impuesto destace ganado vacuno y cerdoso (Ley 5259-73 y su reforma Ley Nº 6141-77).</t>
  </si>
  <si>
    <t xml:space="preserve">      30% impuesto destace ganado vacunoy cerdoso</t>
  </si>
  <si>
    <t>Transferencia a las juntas de educación, 30% impuesto destace ganado vacuno y cerdoso (Leyes 5259-73 y  6141-77).</t>
  </si>
  <si>
    <t>Mantenimiento y conservación caminos vecinales y calles urbanas</t>
  </si>
  <si>
    <t xml:space="preserve">     d.   Aporte I.F.A.M. Ley No. 6909 (Reformada por Ley 7097-85)</t>
  </si>
  <si>
    <t xml:space="preserve">     e.  Aporte Comisión Nacional de Emergencia (Ley No. 7138-89)</t>
  </si>
  <si>
    <t>Aporte del Consejo de Seguridad Vial, Peajes, Leyes 7314 o 7138</t>
  </si>
  <si>
    <t xml:space="preserve">               Monto girado en otra partida</t>
  </si>
  <si>
    <t>Fondo del servicio de depósito y tratamiento de basura</t>
  </si>
  <si>
    <t>Alcantarillado pluvial</t>
  </si>
  <si>
    <r>
      <t xml:space="preserve">Alquiler de terrenos </t>
    </r>
    <r>
      <rPr>
        <sz val="11"/>
        <rFont val="Arial Narrow"/>
        <family val="2"/>
      </rPr>
      <t>(Sólo alquiler de terrenos milla marítima)</t>
    </r>
  </si>
  <si>
    <t>Fondo del servicio de alcantarillado pluvial</t>
  </si>
  <si>
    <t>Aseo de vías y sitios públicos</t>
  </si>
  <si>
    <t>Recolección de basura</t>
  </si>
  <si>
    <t>Depósito y tratamiento de desechos sólidos</t>
  </si>
  <si>
    <t>Seguridad y vigilancia</t>
  </si>
  <si>
    <t>Parques y obras de ornato</t>
  </si>
  <si>
    <t>Egresos de operación del servicio (6)</t>
  </si>
  <si>
    <t>Sobrante de ingreso por tasa, una vez financiado el servicio (1-2)</t>
  </si>
  <si>
    <t>Otros ingresos relacionados con el servicio</t>
  </si>
  <si>
    <t>Total de ingresos disponibles para inversión (3+4)</t>
  </si>
  <si>
    <t>Inversiones del servicio</t>
  </si>
  <si>
    <t>Superávit o déficit total del servicio (5-6)</t>
  </si>
  <si>
    <t>% de gastos cubiertos por los ingresos del servicio (1+4)/(2+6)</t>
  </si>
  <si>
    <t>Subtotal (1-2)</t>
  </si>
  <si>
    <r>
      <t>Menos:</t>
    </r>
    <r>
      <rPr>
        <sz val="11"/>
        <rFont val="Arial Narrow"/>
        <family val="2"/>
      </rPr>
      <t xml:space="preserve"> Maquin. y equipo cargado al servicio.</t>
    </r>
  </si>
  <si>
    <t>Egresos de operación del servicio (subtotal + gastos de administración)</t>
  </si>
  <si>
    <t>Porcentaje % ( * )</t>
  </si>
  <si>
    <t xml:space="preserve">      </t>
  </si>
  <si>
    <t xml:space="preserve">Construcción y conserv. caminos acceso a zonas cañeras (Municipalidad de Jiménez,  50% - Ley No. 4789-71 y sus reformas) </t>
  </si>
  <si>
    <t xml:space="preserve">     Servicio o proyecto donde fue ejecutado</t>
  </si>
  <si>
    <t>Alquiler milla marítima y cánones en nuevas concesiones (Ley 6043-77 y sus reformas)</t>
  </si>
  <si>
    <t>Plan de lotificación (Ley 6282-79, art. 2 Ley 6796-82 e inciso 4) del art. 4º del Código Municipal)</t>
  </si>
  <si>
    <t>Ingresos por patente de licores nacionales y extranjeras</t>
  </si>
  <si>
    <t>Subtotal</t>
  </si>
  <si>
    <t>Utilidad Comisión de Fiestas 2005</t>
  </si>
  <si>
    <t>ANEXO No 1</t>
  </si>
  <si>
    <t xml:space="preserve"> En colones</t>
  </si>
  <si>
    <t xml:space="preserve">INGRESOS </t>
  </si>
  <si>
    <t xml:space="preserve">SUPERÁVIT / DÉFICIT </t>
  </si>
  <si>
    <t>SUPERÁVIT LIBRE/DÉFICIT</t>
  </si>
  <si>
    <t>DETALLE SUPERÁVIT ESPECÍFICO:</t>
  </si>
  <si>
    <t>...............</t>
  </si>
  <si>
    <t>Firma del Alcalde</t>
  </si>
  <si>
    <t>proceso de liquidación presupuestaria</t>
  </si>
  <si>
    <r>
      <t xml:space="preserve">REAL </t>
    </r>
    <r>
      <rPr>
        <b/>
        <vertAlign val="superscript"/>
        <sz val="11"/>
        <color indexed="8"/>
        <rFont val="Arial"/>
        <family val="2"/>
      </rPr>
      <t>1</t>
    </r>
  </si>
  <si>
    <t>ANEXO No 3</t>
  </si>
  <si>
    <t>Ingreso</t>
  </si>
  <si>
    <t>Impuesto sobre bienes inmuebles</t>
  </si>
  <si>
    <t>Patentes municipales</t>
  </si>
  <si>
    <t>Servicio de recolección de residuos</t>
  </si>
  <si>
    <t>Servicio de depósito y tratamiento de residuos</t>
  </si>
  <si>
    <t>Servicio de aseo de vías y sitios público</t>
  </si>
  <si>
    <t>Servicio de alcantarillado</t>
  </si>
  <si>
    <t>Otro....</t>
  </si>
  <si>
    <t>TOTAL</t>
  </si>
  <si>
    <t>SALDO EN CAJA</t>
  </si>
  <si>
    <t>2005</t>
  </si>
  <si>
    <t>Banco</t>
  </si>
  <si>
    <t>Número de cuenta</t>
  </si>
  <si>
    <t xml:space="preserve"> -Cheques Girados y no cambiados</t>
  </si>
  <si>
    <t xml:space="preserve"> +Depósitos no registrados por el Banco</t>
  </si>
  <si>
    <t xml:space="preserve"> -Notas de débito no tomadas por el Banco</t>
  </si>
  <si>
    <t xml:space="preserve"> +Notas de crédito no registradas por el Banco</t>
  </si>
  <si>
    <t xml:space="preserve"> -Otras diferencias de más</t>
  </si>
  <si>
    <t xml:space="preserve"> +Otras diferencias de menos</t>
  </si>
  <si>
    <t>00000000</t>
  </si>
  <si>
    <t>Total Cuentas Bancarias</t>
  </si>
  <si>
    <t>Mas:</t>
  </si>
  <si>
    <t>Cajas Recaudadoras</t>
  </si>
  <si>
    <t>Cajas Chicas</t>
  </si>
  <si>
    <t>Inversiones</t>
  </si>
  <si>
    <t>Partidas específicas vig. Anteriores (antes de 1999) NO CONTABILIZADAS</t>
  </si>
  <si>
    <t>ANEXO N° 4</t>
  </si>
  <si>
    <t>Ejecución Física y Financiera de los Recursos de la Ley No 8114</t>
  </si>
  <si>
    <t>Red Vial Cantonal</t>
  </si>
  <si>
    <t>EJECUCIÓN FÍSICA:</t>
  </si>
  <si>
    <t>Porcentaje de ejecución de las metas programadas con los recursos de la Ley N° 8114</t>
  </si>
  <si>
    <t>EJECUCIÓN FINANCIERA:</t>
  </si>
  <si>
    <t>Porcentaje de ejecución de los recursos presupuestados con ingresos de la Ley N° 8114</t>
  </si>
  <si>
    <t>Clasificación definida en el Reglamento a la Ley Nº 8114</t>
  </si>
  <si>
    <t>No Ley de Orígen (1)</t>
  </si>
  <si>
    <t>Monto Asignado por Ley (2)</t>
  </si>
  <si>
    <t>Monto Recibido (3)</t>
  </si>
  <si>
    <t>Monto Presupuestado (4)</t>
  </si>
  <si>
    <t>Monto Ejecutado (5)</t>
  </si>
  <si>
    <t>%Ejecución Presupuestaria (6)</t>
  </si>
  <si>
    <t>% Ejecución Financiera (7)</t>
  </si>
  <si>
    <t>Total:</t>
  </si>
  <si>
    <t>Unidad Técnica de Gestión Vial Cantonal.</t>
  </si>
  <si>
    <t>Mantenimiento rutinario.</t>
  </si>
  <si>
    <t>Mejoramiento de la red vial cantonal.</t>
  </si>
  <si>
    <t>Rehabilitación de la red vial cantonal.</t>
  </si>
  <si>
    <t>Reconstrucción de la red vial cantonal.</t>
  </si>
  <si>
    <t>Casos de Ejecucion Inmediata Red Vial</t>
  </si>
  <si>
    <t>Observaciones:</t>
  </si>
  <si>
    <t>(1)   Se anotará el número de la ley que otorga los recursos (Ley del presupuesto ordinario u otra).</t>
  </si>
  <si>
    <t>(2)   Corresponde al monto asignado por la ley señalada en la columna anterior.</t>
  </si>
  <si>
    <t>(3)   Corresponde al monto girado a la Municipalidad por parte del Ministerio de Hacienda (Incluye los recursos en Caja Única del Estado)</t>
  </si>
  <si>
    <t>(4)   Indicar el monto presupuestado por la Municipalidad y aprobado por la Contraloría General de la República.</t>
  </si>
  <si>
    <t>(5)   Señalar el presupuesto ejecutado al 31 de diciembre por la Municipalidad.</t>
  </si>
  <si>
    <t>(6)   Constituye el porcentaje que representan los recursos con respecto a lo presupuestado.</t>
  </si>
  <si>
    <t>(7)   Constituye el porcentaje que representan los recursos con respecto a lo realmente recibido.</t>
  </si>
  <si>
    <t>Ingresos reales 2012 Ley 8114</t>
  </si>
  <si>
    <t>Saldo liquidación 2011 Ley 8114</t>
  </si>
  <si>
    <t>DDD</t>
  </si>
  <si>
    <t>DD</t>
  </si>
  <si>
    <t>Notas de crédito sin registrar 2012</t>
  </si>
  <si>
    <t>Red de Cuido Infantil</t>
  </si>
  <si>
    <t>Red de Cuido Adulto Mayor</t>
  </si>
  <si>
    <t>Construcción y equipamiento</t>
  </si>
  <si>
    <t>Ingresos del periodo</t>
  </si>
  <si>
    <t>Superávit año anterior</t>
  </si>
  <si>
    <t>Total de ingresos</t>
  </si>
  <si>
    <t>Total ingresos</t>
  </si>
  <si>
    <t>Aplicación</t>
  </si>
  <si>
    <t>Programa II: Servicios Sociales</t>
  </si>
  <si>
    <t>Otro (especifique)</t>
  </si>
  <si>
    <t>Total ejecutado durante el periodo</t>
  </si>
  <si>
    <t>Suma a separar</t>
  </si>
  <si>
    <t>FODESAF Fondo Red de Cuido</t>
  </si>
  <si>
    <t>Observaciones:  DD</t>
  </si>
  <si>
    <t>Partidas EspecíficasTitulo 130 Presupuesto Ncl,  periodo 2012</t>
  </si>
  <si>
    <t>Variable</t>
  </si>
  <si>
    <t>% de cumplimiento de metas de mejora</t>
  </si>
  <si>
    <t>% de cumplimiento de metas de operativas</t>
  </si>
  <si>
    <t>% Programado</t>
  </si>
  <si>
    <t>% Alcanzado</t>
  </si>
  <si>
    <t>Programa I</t>
  </si>
  <si>
    <t>Programa II</t>
  </si>
  <si>
    <t>Programa III</t>
  </si>
  <si>
    <t>Programa IV</t>
  </si>
  <si>
    <t>General (Todos los programas)</t>
  </si>
  <si>
    <t>Anexo Nro. 9</t>
  </si>
  <si>
    <t xml:space="preserve">% de cumplimiento de metas (general) </t>
  </si>
  <si>
    <t>RED DE CUIDO'!A1</t>
  </si>
  <si>
    <t>Numero de Ley o Decreto ejecutivo H (1)</t>
  </si>
  <si>
    <t xml:space="preserve">Detalle  del proyectos y obras a financiar  </t>
  </si>
  <si>
    <t>Venta de servicios del CECUDI
 (Incluye subsidios)</t>
  </si>
  <si>
    <t xml:space="preserve">FODESAF </t>
  </si>
  <si>
    <t>RED DE CUIDO</t>
  </si>
  <si>
    <t>FODESAF Red de cuido</t>
  </si>
  <si>
    <t>Mantenimiento periodico</t>
  </si>
  <si>
    <t>Aporte del Consejo de Seguridad Vial, Multas por Infracción a la Ley de Tránsito, Ley 9078-2013</t>
  </si>
  <si>
    <t xml:space="preserve">       Fotalecimiento de la seguridad vial</t>
  </si>
  <si>
    <t xml:space="preserve">       Programa de inspectores de tránsito municipal</t>
  </si>
  <si>
    <t xml:space="preserve">       Aplicado por otro concepto (adjunta anexo)</t>
  </si>
  <si>
    <t>Aporte del Consejo de Seguridad Vial, Multas por Infracción a la Ley de Tránsito, Ley 7331-1993</t>
  </si>
  <si>
    <t>Notas de crédito sin registrar 2000</t>
  </si>
  <si>
    <t>Partidas EspecíficasTitulo 130 Presupuesto Ncl,  periodo 2013</t>
  </si>
  <si>
    <t>Para las juntas de educación y administrativas de los centros educativos publicos 10% impuesto sobre bienes inmuebles (Ley Nº7509 Y 7729).</t>
  </si>
  <si>
    <t>Federación  de Municipalidades de Alajuela</t>
  </si>
  <si>
    <t>Federación de Metropolitana de Municipalidades de San José</t>
  </si>
  <si>
    <t>33-a</t>
  </si>
  <si>
    <t>33-b</t>
  </si>
  <si>
    <t>33-c</t>
  </si>
  <si>
    <t>Ley de Instalación de Estacionómetros (Parquímetros) Ley 3580</t>
  </si>
  <si>
    <t>Fondo Ley de Instalación de Estacionómetros (Parquímetros) N°3580</t>
  </si>
  <si>
    <t>Notas de crédito sin registrar 2013</t>
  </si>
  <si>
    <t>Resultado Liq-2013 Ley 8114</t>
  </si>
  <si>
    <t>Total de morosidad al 31-12-2013</t>
  </si>
  <si>
    <t xml:space="preserve">Dato de la población del Cantón </t>
  </si>
  <si>
    <t>RECURSOS ESPECÍFICOS Y OTRAS OBLIGACIONES</t>
  </si>
  <si>
    <t>Anexo-9 Cumpl metas</t>
  </si>
  <si>
    <t xml:space="preserve">Otros servicios comunitarios (Red de cuido IMAS) </t>
  </si>
  <si>
    <t>¡¡NUEVO!!  LIQ  2014</t>
  </si>
  <si>
    <t xml:space="preserve">     Saldo liquidación 2013</t>
  </si>
  <si>
    <t xml:space="preserve">        + Saldo liquidación 2013</t>
  </si>
  <si>
    <t xml:space="preserve">      a.  Programas deportivos:  Saldo liquidación 2013</t>
  </si>
  <si>
    <t xml:space="preserve">      b.  Programas culturales:  Saldo liquidación 2013</t>
  </si>
  <si>
    <t xml:space="preserve">       Saldo liquidación 2013</t>
  </si>
  <si>
    <t xml:space="preserve">      Saldo liquidación 2013 (más intereses)</t>
  </si>
  <si>
    <t xml:space="preserve">      Saldo de liquidación 2013 (más intereses)</t>
  </si>
  <si>
    <t xml:space="preserve">      Más:  Saldo liquidación 2013</t>
  </si>
  <si>
    <t xml:space="preserve">      Saldo liquidación de 2013</t>
  </si>
  <si>
    <t xml:space="preserve">       Saldo liquidación de 2013</t>
  </si>
  <si>
    <t xml:space="preserve">       Saldo liquidación 2013 (más intereses)</t>
  </si>
  <si>
    <t>LIQUIDACIÓN PERIODO 2014</t>
  </si>
  <si>
    <t>PRESUPUESTO 2014</t>
  </si>
  <si>
    <t>INGRESOS REALES 2014</t>
  </si>
  <si>
    <r>
      <t xml:space="preserve">Superávit libre o Déficit 2013 </t>
    </r>
    <r>
      <rPr>
        <b/>
        <sz val="11"/>
        <color indexed="12"/>
        <rFont val="Arial Narrow"/>
        <family val="2"/>
      </rPr>
      <t>(déficit se digita en negativo)</t>
    </r>
  </si>
  <si>
    <t>Utilidades de festejos populares 2014</t>
  </si>
  <si>
    <t>Otras tranferencias del Presupuesto Nacional recibidas 2014</t>
  </si>
  <si>
    <t>SUPERÁVIT ESPECÍFICO LIQUIDACION 2013</t>
  </si>
  <si>
    <t>EGRESOS REALES 2014</t>
  </si>
  <si>
    <t>Total egresos reales 2014</t>
  </si>
  <si>
    <t>Egreso real 2014</t>
  </si>
  <si>
    <t>Egresos reales 2014</t>
  </si>
  <si>
    <t>Utilidad Comisión de Fiestas 2013</t>
  </si>
  <si>
    <t>Utilidad Comisión de Fiestas 2010</t>
  </si>
  <si>
    <t>Utilidad Comisión de Fiestas 2011</t>
  </si>
  <si>
    <t>Utilidad Comisión de Fiestas 2012</t>
  </si>
  <si>
    <t>PERIODO 2014</t>
  </si>
  <si>
    <t>AL 31/12/2014</t>
  </si>
  <si>
    <t>EN 2014</t>
  </si>
  <si>
    <t>LIQUID-2014</t>
  </si>
  <si>
    <t>EN EL PERIODO 2014</t>
  </si>
  <si>
    <t>2014</t>
  </si>
  <si>
    <t>Saldo de liquidación 2013 (más intereses)</t>
  </si>
  <si>
    <t>LIQUIDACION DEL PRESUPUESTO AÑO 2014</t>
  </si>
  <si>
    <t xml:space="preserve">              Notas de débito sin registrar 2014</t>
  </si>
  <si>
    <t>Notas de crédito sin registrar 2014</t>
  </si>
  <si>
    <t>Depósitos sin contabilizar 2014</t>
  </si>
  <si>
    <t>AL 31-12-2014</t>
  </si>
  <si>
    <t>LIQUIDACIÓN DEL PRESUPUESTO DEL AÑO 2014</t>
  </si>
  <si>
    <t xml:space="preserve">1/ Incluye los compromisos presupuestarios contraídos al 31-12-2014, pendientes de liquidación, según lo establecido </t>
  </si>
  <si>
    <t>Notas de crédito sin contabilizar 2014</t>
  </si>
  <si>
    <t>Notas de débito sin registrar 2014</t>
  </si>
  <si>
    <t>ESTADO DEL PENDIENTE DE COBRO AL 31 DE DICIEMBRE DEL 2014</t>
  </si>
  <si>
    <t>Pendiente de cobro al 31-12-2013</t>
  </si>
  <si>
    <t>Monto facturado en el 2014</t>
  </si>
  <si>
    <t>Monto puesto al cobro durante el 2014</t>
  </si>
  <si>
    <t>Total recaudado en el 2014</t>
  </si>
  <si>
    <t>Total Morosidad al 31/12/2014</t>
  </si>
  <si>
    <t>AL 31 DE DICIEMBRE DE 2014</t>
  </si>
  <si>
    <t>SALDO EN CAJA AL 31/12/2014</t>
  </si>
  <si>
    <t>Período 2014</t>
  </si>
  <si>
    <t>Saldo Liquidacion 2014</t>
  </si>
  <si>
    <t>Monto Recibido en el  2014  (3)</t>
  </si>
  <si>
    <t>Monto saldo de liquidación 2013</t>
  </si>
  <si>
    <t>Saldo Liquidacion 2014 (6)</t>
  </si>
  <si>
    <t>AÑO: 2014</t>
  </si>
  <si>
    <t>INFORMACIÓN PARA INDICADORES DE GESTION  FINANCIERA PRESUPUESTARIA 2014</t>
  </si>
  <si>
    <t>RESULTADO LIQUIDACIÓN 2014</t>
  </si>
  <si>
    <t>Superávit libre 2014</t>
  </si>
  <si>
    <t>Superávit específico 2014</t>
  </si>
  <si>
    <t>Resultado liquidación 2014</t>
  </si>
  <si>
    <r>
      <t xml:space="preserve">Número de plazas aprobadas </t>
    </r>
    <r>
      <rPr>
        <b/>
        <sz val="10"/>
        <color indexed="10"/>
        <rFont val="Arial"/>
        <family val="2"/>
      </rPr>
      <t>2014</t>
    </r>
  </si>
  <si>
    <t>Ingreso por superávit 2013</t>
  </si>
  <si>
    <t>(2) Plazas aprobadas en el Presupuesto Inicial 2015</t>
  </si>
  <si>
    <t>Grado de cumplimiento de las metas del plan operativo anual 2014</t>
  </si>
  <si>
    <r>
      <t xml:space="preserve">Nota:  </t>
    </r>
    <r>
      <rPr>
        <sz val="8"/>
        <color indexed="8"/>
        <rFont val="Calibri"/>
        <family val="2"/>
      </rPr>
      <t>Los datos se pueden tomar de la Matriz de Excel del plan operativo anual 2014, siempre y cuando haya sido debidamente llenada durante el periodo 2014 (presupuestos extraordinarios, modificaciones y la ejecución), especificamente de la hoja de "METAS CUMPLIDAS".</t>
    </r>
  </si>
  <si>
    <r>
      <t>2015</t>
    </r>
    <r>
      <rPr>
        <sz val="10"/>
        <rFont val="Arial"/>
        <family val="2"/>
      </rPr>
      <t xml:space="preserve"> (2)</t>
    </r>
  </si>
  <si>
    <t>Monto puesto al cobro 2014</t>
  </si>
  <si>
    <t>Saldo al 31/12/2014 según estado del Banco</t>
  </si>
  <si>
    <t>Saldo Efectivo al 31/12/2014</t>
  </si>
  <si>
    <t>FODASAF Red de Cuido Venta de servicios</t>
  </si>
  <si>
    <t>FODASAF Red de Cuido construccion y equipamiento</t>
  </si>
  <si>
    <t>PRESUPUESTO INICIAL 2014</t>
  </si>
  <si>
    <t>PRESUPUESTOS EXTRAORDINARIOS 2014</t>
  </si>
  <si>
    <t>PRESUPUESTO DEFINITIVO 2014</t>
  </si>
  <si>
    <t>Anexo-8 Endeudamiento</t>
  </si>
  <si>
    <t>Anexo-1 Formato Liquidacion 2014</t>
  </si>
  <si>
    <r>
      <t xml:space="preserve">Se debe digitar el monto de la cuota </t>
    </r>
    <r>
      <rPr>
        <b/>
        <sz val="10"/>
        <color indexed="10"/>
        <rFont val="Arial"/>
        <family val="2"/>
      </rPr>
      <t>(periodo 2014)</t>
    </r>
    <r>
      <rPr>
        <b/>
        <sz val="10"/>
        <rFont val="Arial"/>
        <family val="2"/>
      </rPr>
      <t xml:space="preserve"> que esta establecida </t>
    </r>
    <r>
      <rPr>
        <b/>
        <i/>
        <sz val="10"/>
        <rFont val="Arial"/>
        <family val="2"/>
      </rPr>
      <t xml:space="preserve"> para transferir a la federación respectiva por la municipalidad , según los estatutos correspondientes.</t>
    </r>
  </si>
  <si>
    <t>Mantenimiento de caminos y calles</t>
  </si>
  <si>
    <t>Cementerios</t>
  </si>
  <si>
    <t>Acueductos</t>
  </si>
  <si>
    <t>Mercados, plazas y ferias</t>
  </si>
  <si>
    <t>Servicios sociales y complementarios</t>
  </si>
  <si>
    <t>Estacionamientos y terminales</t>
  </si>
  <si>
    <t>Alumbrado público</t>
  </si>
  <si>
    <t>Alcantarillados sanitarios</t>
  </si>
  <si>
    <t>Complejos turísticos</t>
  </si>
  <si>
    <t>Mejoramiento en la zona marítimo terrestre</t>
  </si>
  <si>
    <t>Depósito y tratamiento de basura</t>
  </si>
  <si>
    <t>Mantenimiento de edificios</t>
  </si>
  <si>
    <t>Reparaciones menores de maquinaria y equipo</t>
  </si>
  <si>
    <t>Explotación de tajos y canteras</t>
  </si>
  <si>
    <t>En zona portuaria</t>
  </si>
  <si>
    <t>Inspección sanitaria</t>
  </si>
  <si>
    <t>Seguridad vial</t>
  </si>
  <si>
    <t>Seguridad y vigilancia en la comunidad</t>
  </si>
  <si>
    <t>Obras de hidrología</t>
  </si>
  <si>
    <t>Protección del medio ambiente</t>
  </si>
  <si>
    <t>Desarrollo urbano</t>
  </si>
  <si>
    <t>Dirección de servicios y mantenimiento</t>
  </si>
  <si>
    <t>Atención de emergencias cantonales</t>
  </si>
  <si>
    <t>Por incumplimiento de deberes de los propietarios de bienes inmuebles</t>
  </si>
  <si>
    <t>Aportes en especie para servicios y proyectos comunitarios</t>
  </si>
  <si>
    <t>Zona Portuaria (Muelle)</t>
  </si>
  <si>
    <r>
      <t xml:space="preserve">Educativos, culturales, </t>
    </r>
    <r>
      <rPr>
        <b/>
        <sz val="11"/>
        <rFont val="Arial Narrow"/>
        <family val="2"/>
      </rPr>
      <t xml:space="preserve">y </t>
    </r>
    <r>
      <rPr>
        <b/>
        <sz val="11"/>
        <color indexed="30"/>
        <rFont val="Arial Narrow"/>
        <family val="2"/>
      </rPr>
      <t>deportivos</t>
    </r>
  </si>
  <si>
    <r>
      <t xml:space="preserve">Educativos, </t>
    </r>
    <r>
      <rPr>
        <b/>
        <sz val="11"/>
        <color indexed="30"/>
        <rFont val="Arial Narrow"/>
        <family val="2"/>
      </rPr>
      <t>culturales</t>
    </r>
    <r>
      <rPr>
        <sz val="11"/>
        <rFont val="Arial Narrow"/>
        <family val="2"/>
      </rPr>
      <t>, y deportivos</t>
    </r>
  </si>
  <si>
    <t>( * )  El porcentaje se calculará sobre el total de los ingresos y será del 10%, si la Municipalidad determina otro porcentaje deberá justificarlo -(Ver oficio DFOE-DL-0207 (01801)-2012).</t>
  </si>
  <si>
    <t xml:space="preserve">¡¡NUEVO!! </t>
  </si>
  <si>
    <r>
      <t xml:space="preserve">En esta hoja </t>
    </r>
    <r>
      <rPr>
        <b/>
        <sz val="11"/>
        <color indexed="30"/>
        <rFont val="Arial"/>
        <family val="2"/>
      </rPr>
      <t>no</t>
    </r>
    <r>
      <rPr>
        <sz val="11"/>
        <color indexed="30"/>
        <rFont val="Arial"/>
        <family val="2"/>
      </rPr>
      <t xml:space="preserve"> se incluyen los recuros de Partidas espcíficas</t>
    </r>
  </si>
  <si>
    <t xml:space="preserve">Gastos realizados con los recursos del Impuesto a personas que entran y salen del país Ley Nº </t>
  </si>
  <si>
    <t>Gastos realizados con los recursos del Impuesto a personas salen por puesto fronterizo  del país Ley Nº 9154</t>
  </si>
  <si>
    <t>Impuesto a personas que  salen del país por aeropuertos  Ley Nº 9156</t>
  </si>
  <si>
    <t>Gastos realizados con los recursos del Impuesto a personas que  salen del país por aeropuertos  Ley Nº 9156</t>
  </si>
  <si>
    <t>Impuesto a personas que salen por puestos fronterizos  del país Ley Nº 9154</t>
  </si>
  <si>
    <t>Utilidad Comisión de Fiestas 2014</t>
  </si>
  <si>
    <t>(6)   Monto recibido del periodo mas el saldo de liquidación 2013, menos la ejecucuión del 2014</t>
  </si>
  <si>
    <t>(5)   Señalar el monto ejecutado al 31 de diciembre por la Municipalidad.</t>
  </si>
  <si>
    <t>MUNICIPALIDAD DE FLORES</t>
  </si>
  <si>
    <t>Préstamo Nº 4-PR-1354           del IFAM para Actualizar Plan Regulador                                  .</t>
  </si>
  <si>
    <t>Fondo CONAVI RUTA N° 3</t>
  </si>
  <si>
    <t>Fondo Prestamos con IFAM-4-CT-1197</t>
  </si>
  <si>
    <t>16816-16825-16845-16848-16853-16855</t>
  </si>
  <si>
    <t>16764-16793-16811-16818-16827</t>
  </si>
  <si>
    <t>16793-16842</t>
  </si>
  <si>
    <t>16739-16831-16832-16836-16841-16846-16847</t>
  </si>
  <si>
    <t>16764-16779-16811-16835-16836-16838-16840</t>
  </si>
  <si>
    <t>16837-16839-16842-16854</t>
  </si>
  <si>
    <t>16804-16817-16837-16843-16844-16851-16852</t>
  </si>
  <si>
    <t>34302-H</t>
  </si>
  <si>
    <t>Construc.Cancha multiusos St. Trinidad</t>
  </si>
  <si>
    <t>Construcción Aceras Sta. Marta</t>
  </si>
  <si>
    <t>34554-H</t>
  </si>
  <si>
    <t>Mejoramiento Infraestructura Acueducto</t>
  </si>
  <si>
    <t>35225-H</t>
  </si>
  <si>
    <t>Compra de Maquinaria y Equipo</t>
  </si>
  <si>
    <t>Compra de Equipo y programas de Computo</t>
  </si>
  <si>
    <t>Construcción Parque Infantil Eucaliptos</t>
  </si>
  <si>
    <t>37180-H</t>
  </si>
  <si>
    <t>70104-333-23102151</t>
  </si>
  <si>
    <t>Construcción de aceras Perímetro Plaza Llorente</t>
  </si>
  <si>
    <t>60104-238-1-1310-3410</t>
  </si>
  <si>
    <t>Techado pasillos internos y ent. Pric. Escuela de Llorente</t>
  </si>
  <si>
    <t>Cielo Raso y piso Salón Comunal Cristo Rey</t>
  </si>
  <si>
    <t>36182-H</t>
  </si>
  <si>
    <t>Construc.muro contenc. Costado oeste Urb. Las Flores</t>
  </si>
  <si>
    <t>Acondicionamiento area de salud Adulto Mayor</t>
  </si>
  <si>
    <t>Reparación remodelación edificio Adulto Mayor</t>
  </si>
  <si>
    <t>36483-H</t>
  </si>
  <si>
    <t>Construc. 250ml acera 200m oeste Bar Mauros</t>
  </si>
  <si>
    <t>Construc.muro retenc. Costado oeste Mision Misionera L.V.</t>
  </si>
  <si>
    <t>Construc. Aceras y alcantarillado Barrio Santa Elena</t>
  </si>
  <si>
    <t>Consteuc. Aceras y alcantarillado Barrio Santísima Trinidad</t>
  </si>
  <si>
    <t>Construcción parque Infantil Los Itabos</t>
  </si>
  <si>
    <t>Pago Universidad de Costa Rica</t>
  </si>
  <si>
    <t>3.1.5.01.99</t>
  </si>
  <si>
    <t>Maquinaria y equipo diverso</t>
  </si>
  <si>
    <t>3.1.5.02.01.02</t>
  </si>
  <si>
    <t>Edificios</t>
  </si>
  <si>
    <t xml:space="preserve">   IFAM-4-Ct-1197-0300</t>
  </si>
  <si>
    <t>IFAM 4-Pr-13540300</t>
  </si>
  <si>
    <t>Equipo y programas de computo</t>
  </si>
  <si>
    <t>Otros servicios de Gestion y apoyo</t>
  </si>
  <si>
    <t>100-01-044-000048-7</t>
  </si>
  <si>
    <t>BANCO NACIONAL DE C.R.</t>
  </si>
  <si>
    <t>100-01-004-044004-6</t>
  </si>
  <si>
    <t>100-01-044-000049-5</t>
  </si>
  <si>
    <t>100-01-004-044353-7</t>
  </si>
  <si>
    <t>100-01-044-000732-6</t>
  </si>
  <si>
    <t>BANCO DE COSTA RICA</t>
  </si>
  <si>
    <t>001-216193-1</t>
  </si>
  <si>
    <t>373-0000207-0</t>
  </si>
  <si>
    <t>MINISTERIO DE HACIENDA</t>
  </si>
  <si>
    <t>73900011440801011 (8114)</t>
  </si>
  <si>
    <t>73900011440801026 (7755)</t>
  </si>
  <si>
    <t>73900011440801032</t>
  </si>
  <si>
    <t>73911340800025841 (FODESAF)</t>
  </si>
  <si>
    <t>COMPROMISOS DE PAGO AL 31 DE DICIEMBRE 2014</t>
  </si>
  <si>
    <t>Jta. Administ. Registro Nacional 3% IBI Ley 7509 y 7729</t>
  </si>
  <si>
    <t>Juntas de Educación 10% IBI Ley 7509 y 7729</t>
  </si>
  <si>
    <t>Organismo de Normalización Técnica 1% IBI Ley 7729</t>
  </si>
  <si>
    <t>Fondo de Impuesto sobre Bienes Inmuebles 76% Ley 7729</t>
  </si>
  <si>
    <t>Mantenimiento y conservación caminos vecinales</t>
  </si>
  <si>
    <t>Ley N° 7788 10% aporte CONAGEBIO</t>
  </si>
  <si>
    <t>Ley N° 7788 70% aporte Fondo Parques Nacionales</t>
  </si>
  <si>
    <t>Ley N° 7788 30% Estrategias de protección medio ambiente</t>
  </si>
  <si>
    <t>Proyectos y programas para la Persona Joven</t>
  </si>
  <si>
    <t>Fondo Aseo de Vias</t>
  </si>
  <si>
    <t>Fondo recoleccion de basura</t>
  </si>
  <si>
    <t>Saldo de partidas especificas</t>
  </si>
  <si>
    <t>Saldo Transferencias Anexo 5 transferencias</t>
  </si>
  <si>
    <t>Fondo Prestamo con IFAM 4-Ct-1197</t>
  </si>
  <si>
    <t>Gerardo Rojas Barrantes</t>
  </si>
  <si>
    <t>Allen Barrantes Núñez</t>
  </si>
  <si>
    <t>Elaborado por:  Allen Barrantes Núñez</t>
  </si>
  <si>
    <t>Puesto que ocupa: Contador Municipal</t>
  </si>
  <si>
    <t>Fecha: 09-02-15</t>
  </si>
  <si>
    <t>Contador Municipal</t>
  </si>
  <si>
    <t>Fecha: 11-02-15</t>
  </si>
  <si>
    <t>Nombre del Alcalde</t>
  </si>
  <si>
    <t>Nombre del Encargado del</t>
  </si>
  <si>
    <t>Elaborado por: Allen Barrantes Núñez</t>
  </si>
  <si>
    <t>Puesto que ocupa en la organización: Contador Municipal</t>
  </si>
  <si>
    <t>Wilberth Apú Sánchez</t>
  </si>
  <si>
    <t>Director Administrativo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</si>
</sst>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_-* #,##0.00\ _P_t_s_-;\-* #,##0.00\ _P_t_s_-;_-* &quot;-&quot;\ _P_t_s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0"/>
    <numFmt numFmtId="175" formatCode="0.000"/>
    <numFmt numFmtId="176" formatCode="0.0"/>
    <numFmt numFmtId="177" formatCode="&quot;₡&quot;#,##0.00"/>
  </numFmts>
  <fonts count="118">
    <font>
      <sz val="10"/>
      <name val="Arial"/>
      <family val="0"/>
    </font>
    <font>
      <b/>
      <sz val="10"/>
      <name val="Arial"/>
      <family val="0"/>
    </font>
    <font>
      <i/>
      <sz val="10"/>
      <name val="Arial"/>
      <family val="0"/>
    </font>
    <font>
      <b/>
      <i/>
      <sz val="10"/>
      <name val="Arial"/>
      <family val="0"/>
    </font>
    <font>
      <b/>
      <sz val="12"/>
      <color indexed="12"/>
      <name val="Arial"/>
      <family val="2"/>
    </font>
    <font>
      <b/>
      <sz val="10"/>
      <color indexed="12"/>
      <name val="Arial"/>
      <family val="2"/>
    </font>
    <font>
      <sz val="10"/>
      <color indexed="12"/>
      <name val="Arial"/>
      <family val="2"/>
    </font>
    <font>
      <b/>
      <i/>
      <sz val="14"/>
      <name val="Arial"/>
      <family val="2"/>
    </font>
    <font>
      <sz val="14"/>
      <name val="Arial"/>
      <family val="2"/>
    </font>
    <font>
      <b/>
      <sz val="16"/>
      <name val="Arial"/>
      <family val="2"/>
    </font>
    <font>
      <b/>
      <sz val="18"/>
      <name val="Arial"/>
      <family val="2"/>
    </font>
    <font>
      <b/>
      <sz val="12"/>
      <name val="Arial"/>
      <family val="2"/>
    </font>
    <font>
      <sz val="8"/>
      <name val="Tahoma"/>
      <family val="2"/>
    </font>
    <font>
      <b/>
      <sz val="8"/>
      <name val="Tahoma"/>
      <family val="2"/>
    </font>
    <font>
      <u val="single"/>
      <sz val="8"/>
      <color indexed="12"/>
      <name val="Arial"/>
      <family val="2"/>
    </font>
    <font>
      <u val="single"/>
      <sz val="8"/>
      <color indexed="36"/>
      <name val="Arial"/>
      <family val="2"/>
    </font>
    <font>
      <sz val="10"/>
      <name val="Tahoma"/>
      <family val="2"/>
    </font>
    <font>
      <b/>
      <sz val="9"/>
      <name val="Arial"/>
      <family val="2"/>
    </font>
    <font>
      <sz val="11"/>
      <name val="Arial"/>
      <family val="2"/>
    </font>
    <font>
      <b/>
      <sz val="11"/>
      <name val="Arial"/>
      <family val="2"/>
    </font>
    <font>
      <u val="single"/>
      <sz val="10"/>
      <name val="Arial"/>
      <family val="2"/>
    </font>
    <font>
      <sz val="11"/>
      <name val="Arial Narrow"/>
      <family val="2"/>
    </font>
    <font>
      <b/>
      <sz val="11"/>
      <name val="Arial Narrow"/>
      <family val="2"/>
    </font>
    <font>
      <b/>
      <i/>
      <u val="single"/>
      <sz val="11"/>
      <name val="Arial Narrow"/>
      <family val="2"/>
    </font>
    <font>
      <u val="single"/>
      <sz val="11"/>
      <name val="Arial Narrow"/>
      <family val="2"/>
    </font>
    <font>
      <b/>
      <u val="single"/>
      <sz val="11"/>
      <name val="Arial Narrow"/>
      <family val="2"/>
    </font>
    <font>
      <b/>
      <sz val="12"/>
      <name val="Arial Narrow"/>
      <family val="2"/>
    </font>
    <font>
      <b/>
      <sz val="14"/>
      <name val="Arial"/>
      <family val="2"/>
    </font>
    <font>
      <b/>
      <sz val="10"/>
      <name val="Tahoma"/>
      <family val="2"/>
    </font>
    <font>
      <b/>
      <sz val="11"/>
      <name val="Tahoma"/>
      <family val="2"/>
    </font>
    <font>
      <sz val="11"/>
      <name val="Tahoma"/>
      <family val="2"/>
    </font>
    <font>
      <b/>
      <u val="single"/>
      <sz val="11"/>
      <name val="Tahoma"/>
      <family val="2"/>
    </font>
    <font>
      <b/>
      <sz val="9"/>
      <name val="Tahoma"/>
      <family val="2"/>
    </font>
    <font>
      <b/>
      <u val="single"/>
      <sz val="9"/>
      <name val="Tahoma"/>
      <family val="2"/>
    </font>
    <font>
      <b/>
      <sz val="10"/>
      <color indexed="10"/>
      <name val="Arial"/>
      <family val="2"/>
    </font>
    <font>
      <b/>
      <sz val="12"/>
      <name val="Arial Black"/>
      <family val="2"/>
    </font>
    <font>
      <b/>
      <sz val="14"/>
      <name val="Arial Black"/>
      <family val="2"/>
    </font>
    <font>
      <b/>
      <sz val="11"/>
      <name val="Arial Black"/>
      <family val="2"/>
    </font>
    <font>
      <b/>
      <u val="single"/>
      <sz val="10"/>
      <name val="Tahoma"/>
      <family val="2"/>
    </font>
    <font>
      <b/>
      <sz val="18"/>
      <name val="Arial Black"/>
      <family val="2"/>
    </font>
    <font>
      <b/>
      <sz val="15"/>
      <name val="Arial Black"/>
      <family val="2"/>
    </font>
    <font>
      <b/>
      <sz val="16"/>
      <name val="Arial Black"/>
      <family val="2"/>
    </font>
    <font>
      <b/>
      <sz val="10"/>
      <name val="Arial Black"/>
      <family val="2"/>
    </font>
    <font>
      <sz val="12"/>
      <name val="Arial Black"/>
      <family val="2"/>
    </font>
    <font>
      <sz val="8"/>
      <name val="Arial"/>
      <family val="2"/>
    </font>
    <font>
      <b/>
      <sz val="12"/>
      <color indexed="10"/>
      <name val="Arial"/>
      <family val="2"/>
    </font>
    <font>
      <b/>
      <sz val="11"/>
      <color indexed="8"/>
      <name val="Arial"/>
      <family val="2"/>
    </font>
    <font>
      <b/>
      <vertAlign val="superscript"/>
      <sz val="11"/>
      <color indexed="8"/>
      <name val="Arial"/>
      <family val="2"/>
    </font>
    <font>
      <b/>
      <sz val="12"/>
      <color indexed="8"/>
      <name val="Arial"/>
      <family val="2"/>
    </font>
    <font>
      <sz val="9"/>
      <name val="Arial"/>
      <family val="2"/>
    </font>
    <font>
      <b/>
      <sz val="10"/>
      <color indexed="9"/>
      <name val="Arial"/>
      <family val="2"/>
    </font>
    <font>
      <sz val="11"/>
      <color indexed="8"/>
      <name val="Arial"/>
      <family val="2"/>
    </font>
    <font>
      <b/>
      <sz val="8"/>
      <name val="Arial"/>
      <family val="2"/>
    </font>
    <font>
      <sz val="12"/>
      <name val="Arial"/>
      <family val="2"/>
    </font>
    <font>
      <b/>
      <u val="single"/>
      <sz val="11"/>
      <name val="Arial"/>
      <family val="2"/>
    </font>
    <font>
      <sz val="7"/>
      <name val="Arial"/>
      <family val="2"/>
    </font>
    <font>
      <sz val="9"/>
      <name val="Tahoma"/>
      <family val="2"/>
    </font>
    <font>
      <sz val="8"/>
      <color indexed="8"/>
      <name val="Calibri"/>
      <family val="2"/>
    </font>
    <font>
      <b/>
      <sz val="11"/>
      <color indexed="12"/>
      <name val="Arial Narrow"/>
      <family val="2"/>
    </font>
    <font>
      <b/>
      <sz val="11"/>
      <color indexed="30"/>
      <name val="Arial Narrow"/>
      <family val="2"/>
    </font>
    <font>
      <b/>
      <sz val="11"/>
      <color indexed="30"/>
      <name val="Arial"/>
      <family val="2"/>
    </font>
    <font>
      <sz val="11"/>
      <color indexed="3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6"/>
      <color indexed="8"/>
      <name val="Calibri"/>
      <family val="2"/>
    </font>
    <font>
      <b/>
      <u val="single"/>
      <sz val="11"/>
      <color indexed="8"/>
      <name val="Calibri"/>
      <family val="2"/>
    </font>
    <font>
      <sz val="11"/>
      <color indexed="12"/>
      <name val="Arial Narrow"/>
      <family val="2"/>
    </font>
    <font>
      <sz val="11"/>
      <color indexed="30"/>
      <name val="Arial Narrow"/>
      <family val="2"/>
    </font>
    <font>
      <b/>
      <sz val="16"/>
      <color indexed="8"/>
      <name val="Calibri"/>
      <family val="2"/>
    </font>
    <font>
      <b/>
      <i/>
      <sz val="14"/>
      <color indexed="8"/>
      <name val="Calibri"/>
      <family val="2"/>
    </font>
    <font>
      <b/>
      <sz val="12"/>
      <color indexed="8"/>
      <name val="Calibri"/>
      <family val="2"/>
    </font>
    <font>
      <b/>
      <sz val="10"/>
      <color indexed="8"/>
      <name val="Arial"/>
      <family val="0"/>
    </font>
    <font>
      <b/>
      <sz val="9"/>
      <color indexed="8"/>
      <name val="Arial"/>
      <family val="0"/>
    </font>
    <font>
      <sz val="3"/>
      <color indexed="8"/>
      <name val="Arial"/>
      <family val="0"/>
    </font>
    <font>
      <sz val="2.5"/>
      <color indexed="8"/>
      <name val="Arial"/>
      <family val="0"/>
    </font>
    <font>
      <b/>
      <sz val="3.5"/>
      <color indexed="8"/>
      <name val="Arial"/>
      <family val="0"/>
    </font>
    <font>
      <sz val="2.7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Calibri"/>
      <family val="2"/>
    </font>
    <font>
      <b/>
      <u val="single"/>
      <sz val="11"/>
      <color theme="1"/>
      <name val="Calibri"/>
      <family val="2"/>
    </font>
    <font>
      <sz val="11"/>
      <color rgb="FF0000FF"/>
      <name val="Arial Narrow"/>
      <family val="2"/>
    </font>
    <font>
      <b/>
      <sz val="11"/>
      <color rgb="FF0033CC"/>
      <name val="Arial Narrow"/>
      <family val="2"/>
    </font>
    <font>
      <sz val="11"/>
      <color rgb="FF0033CC"/>
      <name val="Arial Narrow"/>
      <family val="2"/>
    </font>
    <font>
      <sz val="11"/>
      <color rgb="FF0033CC"/>
      <name val="Arial"/>
      <family val="2"/>
    </font>
    <font>
      <b/>
      <sz val="16"/>
      <color theme="1"/>
      <name val="Calibri"/>
      <family val="2"/>
    </font>
    <font>
      <b/>
      <i/>
      <sz val="14"/>
      <color theme="1"/>
      <name val="Calibri"/>
      <family val="2"/>
    </font>
    <font>
      <sz val="8"/>
      <color theme="1"/>
      <name val="Calibri"/>
      <family val="2"/>
    </font>
    <font>
      <b/>
      <sz val="12"/>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indexed="11"/>
        <bgColor indexed="64"/>
      </patternFill>
    </fill>
    <fill>
      <patternFill patternType="solid">
        <fgColor indexed="42"/>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style="medium"/>
    </border>
    <border>
      <left style="medium"/>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thin"/>
    </border>
    <border>
      <left style="thin"/>
      <right style="thin"/>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medium"/>
      <top style="thin"/>
      <bottom>
        <color indexed="63"/>
      </bottom>
    </border>
    <border>
      <left style="thin"/>
      <right style="thin"/>
      <top style="medium"/>
      <bottom style="thin"/>
    </border>
    <border>
      <left style="hair"/>
      <right style="hair"/>
      <top style="hair"/>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style="hair"/>
      <right style="hair"/>
      <top style="hair"/>
      <bottom style="thin"/>
    </border>
    <border>
      <left style="medium"/>
      <right style="medium"/>
      <top style="medium"/>
      <bottom>
        <color indexed="63"/>
      </bottom>
    </border>
    <border>
      <left style="medium"/>
      <right style="medium"/>
      <top>
        <color indexed="63"/>
      </top>
      <bottom>
        <color indexed="63"/>
      </bottom>
    </border>
    <border>
      <left>
        <color indexed="63"/>
      </left>
      <right style="hair"/>
      <top>
        <color indexed="63"/>
      </top>
      <bottom>
        <color indexed="63"/>
      </bottom>
    </border>
    <border>
      <left style="thin"/>
      <right style="thin"/>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color indexed="63"/>
      </top>
      <bottom style="double"/>
    </border>
    <border>
      <left>
        <color indexed="63"/>
      </left>
      <right style="medium"/>
      <top style="medium"/>
      <bottom style="thin"/>
    </border>
    <border>
      <left style="thin"/>
      <right>
        <color indexed="63"/>
      </right>
      <top style="medium"/>
      <bottom>
        <color indexed="63"/>
      </bottom>
    </border>
    <border>
      <left style="medium"/>
      <right style="thin"/>
      <top>
        <color indexed="63"/>
      </top>
      <bottom style="medium"/>
    </border>
    <border>
      <left>
        <color indexed="63"/>
      </left>
      <right style="thin"/>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2" borderId="2" applyNumberFormat="0" applyAlignment="0" applyProtection="0"/>
    <xf numFmtId="0" fontId="96" fillId="0" borderId="3" applyNumberFormat="0" applyFill="0" applyAlignment="0" applyProtection="0"/>
    <xf numFmtId="0" fontId="97" fillId="0" borderId="4" applyNumberFormat="0" applyFill="0" applyAlignment="0" applyProtection="0"/>
    <xf numFmtId="0" fontId="98" fillId="0" borderId="0" applyNumberFormat="0" applyFill="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9"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2" fillId="21" borderId="6"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7" applyNumberFormat="0" applyFill="0" applyAlignment="0" applyProtection="0"/>
    <xf numFmtId="0" fontId="98" fillId="0" borderId="8" applyNumberFormat="0" applyFill="0" applyAlignment="0" applyProtection="0"/>
    <xf numFmtId="0" fontId="107" fillId="0" borderId="9" applyNumberFormat="0" applyFill="0" applyAlignment="0" applyProtection="0"/>
  </cellStyleXfs>
  <cellXfs count="932">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4" fontId="0" fillId="0" borderId="0" xfId="0" applyNumberFormat="1" applyAlignment="1" applyProtection="1">
      <alignment/>
      <protection locked="0"/>
    </xf>
    <xf numFmtId="0" fontId="1"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4" fillId="0" borderId="11" xfId="0" applyFont="1" applyBorder="1" applyAlignment="1">
      <alignment horizontal="center"/>
    </xf>
    <xf numFmtId="0" fontId="8" fillId="0" borderId="0" xfId="0" applyFont="1" applyAlignment="1">
      <alignment/>
    </xf>
    <xf numFmtId="4" fontId="0" fillId="0" borderId="10" xfId="0" applyNumberFormat="1" applyBorder="1" applyAlignment="1">
      <alignment/>
    </xf>
    <xf numFmtId="0" fontId="5" fillId="33" borderId="10" xfId="0" applyFont="1" applyFill="1" applyBorder="1" applyAlignment="1">
      <alignment/>
    </xf>
    <xf numFmtId="4" fontId="0" fillId="33" borderId="10" xfId="0" applyNumberFormat="1" applyFill="1" applyBorder="1" applyAlignment="1">
      <alignment/>
    </xf>
    <xf numFmtId="0" fontId="0" fillId="0" borderId="0" xfId="0" applyFill="1" applyAlignment="1" applyProtection="1">
      <alignment/>
      <protection locked="0"/>
    </xf>
    <xf numFmtId="4" fontId="0" fillId="0" borderId="0" xfId="0" applyNumberFormat="1" applyFill="1" applyAlignment="1" applyProtection="1">
      <alignment/>
      <protection locked="0"/>
    </xf>
    <xf numFmtId="49" fontId="0" fillId="0" borderId="0" xfId="0" applyNumberFormat="1" applyAlignment="1" applyProtection="1">
      <alignment horizontal="center"/>
      <protection locked="0"/>
    </xf>
    <xf numFmtId="4" fontId="0" fillId="0" borderId="0" xfId="0" applyNumberFormat="1" applyFont="1" applyFill="1" applyBorder="1" applyAlignment="1" applyProtection="1">
      <alignment/>
      <protection locked="0"/>
    </xf>
    <xf numFmtId="49" fontId="0" fillId="0" borderId="0" xfId="0" applyNumberFormat="1" applyAlignment="1" applyProtection="1">
      <alignment horizontal="left"/>
      <protection locked="0"/>
    </xf>
    <xf numFmtId="0" fontId="9" fillId="0" borderId="0" xfId="0" applyFont="1" applyFill="1" applyAlignment="1" applyProtection="1">
      <alignment horizontal="center"/>
      <protection/>
    </xf>
    <xf numFmtId="4" fontId="0" fillId="0" borderId="10" xfId="0" applyNumberFormat="1" applyBorder="1" applyAlignment="1" applyProtection="1">
      <alignment/>
      <protection locked="0"/>
    </xf>
    <xf numFmtId="0" fontId="1" fillId="0" borderId="0" xfId="0" applyFont="1" applyAlignment="1" applyProtection="1">
      <alignment/>
      <protection/>
    </xf>
    <xf numFmtId="4" fontId="0" fillId="0" borderId="12" xfId="0" applyNumberFormat="1" applyBorder="1" applyAlignment="1" applyProtection="1">
      <alignment/>
      <protection locked="0"/>
    </xf>
    <xf numFmtId="4" fontId="18" fillId="0" borderId="0" xfId="0" applyNumberFormat="1" applyFont="1" applyFill="1" applyAlignment="1" applyProtection="1">
      <alignment/>
      <protection locked="0"/>
    </xf>
    <xf numFmtId="0" fontId="18" fillId="0" borderId="0" xfId="0" applyFont="1" applyFill="1" applyAlignment="1" applyProtection="1">
      <alignment/>
      <protection locked="0"/>
    </xf>
    <xf numFmtId="0" fontId="1" fillId="0" borderId="0" xfId="0" applyFont="1" applyAlignment="1" applyProtection="1">
      <alignment/>
      <protection locked="0"/>
    </xf>
    <xf numFmtId="4" fontId="21" fillId="0" borderId="0" xfId="0" applyNumberFormat="1" applyFont="1" applyFill="1" applyAlignment="1" applyProtection="1">
      <alignment/>
      <protection locked="0"/>
    </xf>
    <xf numFmtId="0" fontId="21" fillId="0" borderId="0" xfId="0" applyFont="1" applyBorder="1" applyAlignment="1" applyProtection="1">
      <alignment vertical="top" wrapText="1"/>
      <protection locked="0"/>
    </xf>
    <xf numFmtId="4" fontId="21" fillId="0" borderId="0" xfId="0" applyNumberFormat="1" applyFont="1" applyBorder="1" applyAlignment="1" applyProtection="1">
      <alignment vertical="top" wrapText="1"/>
      <protection locked="0"/>
    </xf>
    <xf numFmtId="0" fontId="1" fillId="0" borderId="0" xfId="0" applyFont="1" applyAlignment="1" applyProtection="1">
      <alignment horizontal="center"/>
      <protection/>
    </xf>
    <xf numFmtId="0" fontId="21" fillId="0" borderId="0" xfId="0" applyFont="1" applyAlignment="1" applyProtection="1">
      <alignment/>
      <protection/>
    </xf>
    <xf numFmtId="0" fontId="22" fillId="0" borderId="0" xfId="0" applyFont="1" applyAlignment="1" applyProtection="1">
      <alignment horizontal="centerContinuous"/>
      <protection/>
    </xf>
    <xf numFmtId="0" fontId="22" fillId="0" borderId="0" xfId="0" applyFont="1" applyAlignment="1" applyProtection="1">
      <alignment horizontal="left"/>
      <protection/>
    </xf>
    <xf numFmtId="4" fontId="22" fillId="0" borderId="0" xfId="0" applyNumberFormat="1" applyFont="1" applyAlignment="1" applyProtection="1">
      <alignment horizontal="centerContinuous"/>
      <protection/>
    </xf>
    <xf numFmtId="0" fontId="21"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0" fontId="21" fillId="0" borderId="13" xfId="0" applyFont="1" applyFill="1" applyBorder="1" applyAlignment="1" applyProtection="1">
      <alignment/>
      <protection/>
    </xf>
    <xf numFmtId="4" fontId="21" fillId="0" borderId="13" xfId="0" applyNumberFormat="1" applyFont="1" applyFill="1" applyBorder="1" applyAlignment="1" applyProtection="1">
      <alignment/>
      <protection/>
    </xf>
    <xf numFmtId="4" fontId="21" fillId="0" borderId="14" xfId="0" applyNumberFormat="1" applyFont="1" applyFill="1" applyBorder="1" applyAlignment="1" applyProtection="1">
      <alignment/>
      <protection/>
    </xf>
    <xf numFmtId="0" fontId="21" fillId="0" borderId="13" xfId="0" applyFont="1" applyBorder="1" applyAlignment="1" applyProtection="1">
      <alignment/>
      <protection/>
    </xf>
    <xf numFmtId="0" fontId="21" fillId="0" borderId="15" xfId="0" applyFont="1" applyBorder="1" applyAlignment="1" applyProtection="1">
      <alignment/>
      <protection/>
    </xf>
    <xf numFmtId="4" fontId="21" fillId="0" borderId="16" xfId="0" applyNumberFormat="1" applyFont="1" applyFill="1" applyBorder="1" applyAlignment="1" applyProtection="1">
      <alignment/>
      <protection/>
    </xf>
    <xf numFmtId="0" fontId="21" fillId="0" borderId="0" xfId="0" applyFont="1" applyBorder="1" applyAlignment="1" applyProtection="1">
      <alignment/>
      <protection/>
    </xf>
    <xf numFmtId="4" fontId="21" fillId="0" borderId="13" xfId="0" applyNumberFormat="1" applyFont="1" applyBorder="1" applyAlignment="1" applyProtection="1">
      <alignment/>
      <protection/>
    </xf>
    <xf numFmtId="0" fontId="22" fillId="34" borderId="17" xfId="0" applyFont="1" applyFill="1" applyBorder="1" applyAlignment="1" applyProtection="1">
      <alignment/>
      <protection/>
    </xf>
    <xf numFmtId="4" fontId="22" fillId="34" borderId="18" xfId="0" applyNumberFormat="1" applyFont="1" applyFill="1" applyBorder="1" applyAlignment="1" applyProtection="1">
      <alignment/>
      <protection/>
    </xf>
    <xf numFmtId="0" fontId="21" fillId="0" borderId="19" xfId="0" applyFont="1" applyFill="1" applyBorder="1" applyAlignment="1" applyProtection="1">
      <alignment/>
      <protection/>
    </xf>
    <xf numFmtId="0" fontId="21" fillId="0" borderId="20" xfId="0" applyFont="1" applyFill="1" applyBorder="1" applyAlignment="1" applyProtection="1">
      <alignment/>
      <protection/>
    </xf>
    <xf numFmtId="4" fontId="21" fillId="0" borderId="20" xfId="0" applyNumberFormat="1" applyFont="1" applyFill="1" applyBorder="1" applyAlignment="1" applyProtection="1">
      <alignment/>
      <protection/>
    </xf>
    <xf numFmtId="4" fontId="21" fillId="0" borderId="21" xfId="0" applyNumberFormat="1" applyFont="1" applyFill="1" applyBorder="1" applyAlignment="1" applyProtection="1">
      <alignment/>
      <protection/>
    </xf>
    <xf numFmtId="0" fontId="21" fillId="0" borderId="22" xfId="0" applyFont="1" applyFill="1" applyBorder="1" applyAlignment="1" applyProtection="1">
      <alignment/>
      <protection/>
    </xf>
    <xf numFmtId="0" fontId="21" fillId="0" borderId="23" xfId="0" applyFont="1" applyFill="1" applyBorder="1" applyAlignment="1" applyProtection="1">
      <alignment/>
      <protection/>
    </xf>
    <xf numFmtId="4" fontId="21" fillId="0" borderId="24" xfId="0" applyNumberFormat="1" applyFont="1" applyFill="1" applyBorder="1" applyAlignment="1" applyProtection="1">
      <alignment/>
      <protection/>
    </xf>
    <xf numFmtId="4" fontId="21" fillId="0" borderId="25" xfId="0" applyNumberFormat="1" applyFont="1" applyFill="1" applyBorder="1" applyAlignment="1" applyProtection="1">
      <alignment/>
      <protection/>
    </xf>
    <xf numFmtId="0" fontId="21" fillId="0" borderId="0" xfId="0" applyFont="1" applyAlignment="1" applyProtection="1">
      <alignment horizontal="center" vertical="center"/>
      <protection/>
    </xf>
    <xf numFmtId="0" fontId="22" fillId="34" borderId="17"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26" xfId="0" applyFont="1" applyFill="1" applyBorder="1" applyAlignment="1" applyProtection="1">
      <alignment/>
      <protection/>
    </xf>
    <xf numFmtId="0" fontId="21" fillId="0" borderId="16" xfId="0" applyFont="1" applyFill="1" applyBorder="1" applyAlignment="1" applyProtection="1">
      <alignment/>
      <protection/>
    </xf>
    <xf numFmtId="0" fontId="21" fillId="0" borderId="27" xfId="0" applyFont="1" applyFill="1" applyBorder="1" applyAlignment="1" applyProtection="1">
      <alignment/>
      <protection/>
    </xf>
    <xf numFmtId="4" fontId="21" fillId="0" borderId="28" xfId="0" applyNumberFormat="1" applyFont="1" applyFill="1" applyBorder="1" applyAlignment="1" applyProtection="1">
      <alignment/>
      <protection/>
    </xf>
    <xf numFmtId="0" fontId="22" fillId="34" borderId="29" xfId="0" applyFont="1" applyFill="1" applyBorder="1" applyAlignment="1" applyProtection="1">
      <alignment horizontal="center" vertical="center"/>
      <protection/>
    </xf>
    <xf numFmtId="4" fontId="22" fillId="34" borderId="30" xfId="0" applyNumberFormat="1" applyFont="1" applyFill="1" applyBorder="1" applyAlignment="1" applyProtection="1">
      <alignment/>
      <protection/>
    </xf>
    <xf numFmtId="4" fontId="21" fillId="0" borderId="23" xfId="0" applyNumberFormat="1" applyFont="1" applyFill="1" applyBorder="1" applyAlignment="1" applyProtection="1">
      <alignment/>
      <protection/>
    </xf>
    <xf numFmtId="0" fontId="24" fillId="0" borderId="19" xfId="0" applyFont="1" applyFill="1" applyBorder="1" applyAlignment="1" applyProtection="1">
      <alignment/>
      <protection/>
    </xf>
    <xf numFmtId="4" fontId="21" fillId="0" borderId="12" xfId="0" applyNumberFormat="1" applyFont="1" applyFill="1" applyBorder="1" applyAlignment="1" applyProtection="1">
      <alignment/>
      <protection/>
    </xf>
    <xf numFmtId="0" fontId="21" fillId="0" borderId="31" xfId="0" applyFont="1" applyFill="1" applyBorder="1" applyAlignment="1" applyProtection="1">
      <alignment/>
      <protection/>
    </xf>
    <xf numFmtId="4" fontId="24" fillId="0" borderId="24" xfId="0" applyNumberFormat="1" applyFont="1" applyFill="1" applyBorder="1" applyAlignment="1" applyProtection="1">
      <alignment/>
      <protection/>
    </xf>
    <xf numFmtId="0" fontId="21" fillId="0" borderId="0" xfId="0" applyFont="1" applyAlignment="1" applyProtection="1">
      <alignment/>
      <protection locked="0"/>
    </xf>
    <xf numFmtId="0" fontId="22" fillId="0" borderId="0" xfId="0" applyFont="1" applyFill="1" applyAlignment="1" applyProtection="1">
      <alignment/>
      <protection locked="0"/>
    </xf>
    <xf numFmtId="0" fontId="22" fillId="0" borderId="0" xfId="0" applyFont="1" applyFill="1" applyAlignment="1" applyProtection="1">
      <alignment/>
      <protection/>
    </xf>
    <xf numFmtId="0" fontId="21" fillId="0" borderId="0" xfId="0" applyFont="1" applyFill="1" applyAlignment="1" applyProtection="1">
      <alignment/>
      <protection/>
    </xf>
    <xf numFmtId="0" fontId="21" fillId="0" borderId="0" xfId="0" applyFont="1" applyFill="1"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vertical="center"/>
      <protection locked="0"/>
    </xf>
    <xf numFmtId="0" fontId="24" fillId="0" borderId="0" xfId="0" applyFont="1" applyFill="1" applyAlignment="1" applyProtection="1">
      <alignment/>
      <protection locked="0"/>
    </xf>
    <xf numFmtId="0" fontId="26" fillId="0" borderId="0" xfId="0" applyFont="1" applyAlignment="1" applyProtection="1">
      <alignment/>
      <protection locked="0"/>
    </xf>
    <xf numFmtId="4" fontId="22" fillId="0" borderId="20" xfId="0" applyNumberFormat="1" applyFont="1" applyFill="1" applyBorder="1" applyAlignment="1" applyProtection="1">
      <alignment/>
      <protection/>
    </xf>
    <xf numFmtId="0" fontId="22" fillId="0" borderId="10" xfId="0" applyFont="1" applyFill="1" applyBorder="1" applyAlignment="1" applyProtection="1">
      <alignment horizontal="left" vertical="justify"/>
      <protection/>
    </xf>
    <xf numFmtId="4" fontId="22" fillId="0" borderId="10" xfId="0" applyNumberFormat="1" applyFont="1" applyFill="1" applyBorder="1" applyAlignment="1" applyProtection="1">
      <alignment/>
      <protection/>
    </xf>
    <xf numFmtId="0" fontId="21" fillId="0" borderId="10" xfId="0" applyFont="1" applyFill="1" applyBorder="1" applyAlignment="1" applyProtection="1">
      <alignment horizontal="left" vertical="justify"/>
      <protection/>
    </xf>
    <xf numFmtId="4" fontId="21" fillId="0" borderId="10" xfId="0" applyNumberFormat="1" applyFont="1" applyFill="1" applyBorder="1" applyAlignment="1" applyProtection="1">
      <alignment/>
      <protection/>
    </xf>
    <xf numFmtId="0" fontId="24" fillId="0" borderId="10" xfId="0" applyFont="1" applyFill="1" applyBorder="1" applyAlignment="1" applyProtection="1">
      <alignment horizontal="left" vertical="justify"/>
      <protection/>
    </xf>
    <xf numFmtId="4" fontId="24" fillId="0" borderId="10" xfId="0" applyNumberFormat="1" applyFont="1" applyFill="1" applyBorder="1" applyAlignment="1" applyProtection="1">
      <alignment/>
      <protection/>
    </xf>
    <xf numFmtId="0" fontId="26" fillId="0" borderId="10" xfId="0" applyFont="1" applyFill="1" applyBorder="1" applyAlignment="1" applyProtection="1">
      <alignment horizontal="left" vertical="justify"/>
      <protection/>
    </xf>
    <xf numFmtId="4" fontId="26" fillId="0" borderId="10" xfId="0" applyNumberFormat="1" applyFont="1" applyFill="1" applyBorder="1" applyAlignment="1" applyProtection="1">
      <alignment/>
      <protection/>
    </xf>
    <xf numFmtId="4" fontId="22" fillId="0" borderId="32" xfId="0" applyNumberFormat="1" applyFont="1" applyFill="1" applyBorder="1" applyAlignment="1" applyProtection="1">
      <alignment/>
      <protection/>
    </xf>
    <xf numFmtId="4" fontId="21" fillId="0" borderId="32" xfId="0" applyNumberFormat="1" applyFont="1" applyFill="1" applyBorder="1" applyAlignment="1" applyProtection="1">
      <alignment/>
      <protection/>
    </xf>
    <xf numFmtId="4" fontId="24" fillId="0" borderId="32" xfId="0" applyNumberFormat="1" applyFont="1" applyFill="1" applyBorder="1" applyAlignment="1" applyProtection="1">
      <alignment/>
      <protection/>
    </xf>
    <xf numFmtId="4" fontId="26" fillId="0" borderId="32" xfId="0" applyNumberFormat="1" applyFont="1" applyFill="1" applyBorder="1" applyAlignment="1" applyProtection="1">
      <alignment/>
      <protection/>
    </xf>
    <xf numFmtId="0" fontId="21" fillId="0" borderId="33" xfId="0" applyFont="1" applyFill="1" applyBorder="1" applyAlignment="1" applyProtection="1">
      <alignment horizontal="left" vertical="justify"/>
      <protection/>
    </xf>
    <xf numFmtId="10" fontId="21" fillId="0" borderId="33" xfId="0" applyNumberFormat="1" applyFont="1" applyFill="1" applyBorder="1" applyAlignment="1" applyProtection="1">
      <alignment/>
      <protection/>
    </xf>
    <xf numFmtId="10" fontId="21" fillId="0" borderId="34" xfId="0" applyNumberFormat="1" applyFont="1" applyFill="1" applyBorder="1" applyAlignment="1" applyProtection="1">
      <alignment/>
      <protection/>
    </xf>
    <xf numFmtId="0" fontId="22" fillId="0" borderId="0" xfId="0" applyFont="1" applyFill="1" applyAlignment="1" applyProtection="1">
      <alignment horizontal="left"/>
      <protection/>
    </xf>
    <xf numFmtId="0" fontId="22" fillId="0" borderId="33" xfId="0" applyFont="1" applyFill="1" applyBorder="1" applyAlignment="1" applyProtection="1">
      <alignment horizontal="left" vertical="justify"/>
      <protection/>
    </xf>
    <xf numFmtId="4" fontId="22" fillId="0" borderId="33" xfId="0" applyNumberFormat="1" applyFont="1" applyFill="1" applyBorder="1" applyAlignment="1" applyProtection="1">
      <alignment/>
      <protection/>
    </xf>
    <xf numFmtId="4" fontId="22" fillId="0" borderId="34" xfId="0" applyNumberFormat="1" applyFont="1" applyFill="1" applyBorder="1" applyAlignment="1" applyProtection="1">
      <alignment/>
      <protection/>
    </xf>
    <xf numFmtId="0" fontId="22" fillId="0" borderId="12" xfId="0" applyFont="1" applyFill="1" applyBorder="1" applyAlignment="1" applyProtection="1">
      <alignment horizontal="left" vertical="justify"/>
      <protection/>
    </xf>
    <xf numFmtId="4" fontId="22" fillId="0" borderId="12" xfId="0" applyNumberFormat="1" applyFont="1" applyFill="1" applyBorder="1" applyAlignment="1" applyProtection="1">
      <alignment/>
      <protection/>
    </xf>
    <xf numFmtId="4" fontId="22" fillId="0" borderId="35" xfId="0" applyNumberFormat="1" applyFont="1" applyFill="1" applyBorder="1" applyAlignment="1" applyProtection="1">
      <alignment/>
      <protection/>
    </xf>
    <xf numFmtId="49" fontId="22" fillId="0" borderId="0" xfId="0" applyNumberFormat="1" applyFont="1" applyFill="1" applyAlignment="1" applyProtection="1">
      <alignment horizontal="left"/>
      <protection/>
    </xf>
    <xf numFmtId="0" fontId="22" fillId="0" borderId="36" xfId="0" applyFont="1" applyFill="1" applyBorder="1" applyAlignment="1" applyProtection="1">
      <alignment horizontal="center" vertical="center"/>
      <protection/>
    </xf>
    <xf numFmtId="0" fontId="22" fillId="0" borderId="37"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38" xfId="0" applyFont="1" applyFill="1" applyBorder="1" applyAlignment="1" applyProtection="1">
      <alignment/>
      <protection/>
    </xf>
    <xf numFmtId="0" fontId="22" fillId="0" borderId="39" xfId="0" applyFont="1" applyFill="1" applyBorder="1" applyAlignment="1" applyProtection="1">
      <alignment horizontal="center" vertical="center"/>
      <protection/>
    </xf>
    <xf numFmtId="0" fontId="22" fillId="0" borderId="0" xfId="0" applyFont="1" applyAlignment="1" applyProtection="1">
      <alignment horizontal="center" vertical="center"/>
      <protection/>
    </xf>
    <xf numFmtId="0" fontId="21" fillId="0" borderId="40" xfId="0" applyFont="1" applyFill="1" applyBorder="1" applyAlignment="1" applyProtection="1">
      <alignment/>
      <protection/>
    </xf>
    <xf numFmtId="4" fontId="21" fillId="0" borderId="41" xfId="0" applyNumberFormat="1" applyFont="1" applyFill="1" applyBorder="1" applyAlignment="1" applyProtection="1">
      <alignment/>
      <protection/>
    </xf>
    <xf numFmtId="0" fontId="22" fillId="0" borderId="31" xfId="0" applyFont="1" applyFill="1" applyBorder="1" applyAlignment="1" applyProtection="1">
      <alignment/>
      <protection/>
    </xf>
    <xf numFmtId="0" fontId="22" fillId="0" borderId="16" xfId="0" applyFont="1" applyFill="1" applyBorder="1" applyAlignment="1" applyProtection="1">
      <alignment/>
      <protection/>
    </xf>
    <xf numFmtId="4" fontId="22" fillId="0" borderId="14" xfId="0" applyNumberFormat="1" applyFont="1" applyFill="1" applyBorder="1" applyAlignment="1" applyProtection="1">
      <alignment/>
      <protection/>
    </xf>
    <xf numFmtId="4" fontId="22" fillId="0" borderId="18" xfId="0" applyNumberFormat="1" applyFont="1" applyFill="1" applyBorder="1" applyAlignment="1" applyProtection="1">
      <alignment/>
      <protection/>
    </xf>
    <xf numFmtId="0" fontId="24" fillId="0" borderId="16" xfId="0" applyFont="1" applyFill="1" applyBorder="1" applyAlignment="1" applyProtection="1">
      <alignment/>
      <protection/>
    </xf>
    <xf numFmtId="4" fontId="24" fillId="0" borderId="14" xfId="0" applyNumberFormat="1" applyFont="1" applyFill="1" applyBorder="1" applyAlignment="1" applyProtection="1">
      <alignment/>
      <protection/>
    </xf>
    <xf numFmtId="4" fontId="21" fillId="0" borderId="42" xfId="0" applyNumberFormat="1" applyFont="1" applyFill="1" applyBorder="1" applyAlignment="1" applyProtection="1">
      <alignment/>
      <protection/>
    </xf>
    <xf numFmtId="0" fontId="22" fillId="0" borderId="10" xfId="0" applyFont="1" applyFill="1" applyBorder="1" applyAlignment="1" applyProtection="1">
      <alignment/>
      <protection/>
    </xf>
    <xf numFmtId="0" fontId="21" fillId="0" borderId="26" xfId="0" applyFont="1" applyFill="1" applyBorder="1" applyAlignment="1" applyProtection="1">
      <alignment horizontal="center" vertical="center"/>
      <protection/>
    </xf>
    <xf numFmtId="0" fontId="21" fillId="0" borderId="43"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4" fontId="22" fillId="0" borderId="16" xfId="0" applyNumberFormat="1" applyFont="1" applyFill="1" applyBorder="1" applyAlignment="1" applyProtection="1">
      <alignment/>
      <protection/>
    </xf>
    <xf numFmtId="4" fontId="22" fillId="34" borderId="17" xfId="0" applyNumberFormat="1" applyFont="1" applyFill="1" applyBorder="1" applyAlignment="1" applyProtection="1">
      <alignment/>
      <protection/>
    </xf>
    <xf numFmtId="4" fontId="21" fillId="0" borderId="19" xfId="0" applyNumberFormat="1" applyFont="1" applyFill="1" applyBorder="1" applyAlignment="1" applyProtection="1">
      <alignment/>
      <protection/>
    </xf>
    <xf numFmtId="4" fontId="22" fillId="0" borderId="19" xfId="0" applyNumberFormat="1" applyFont="1" applyFill="1" applyBorder="1" applyAlignment="1" applyProtection="1">
      <alignment/>
      <protection/>
    </xf>
    <xf numFmtId="4" fontId="22" fillId="0" borderId="24" xfId="0" applyNumberFormat="1" applyFont="1" applyFill="1" applyBorder="1" applyAlignment="1" applyProtection="1">
      <alignment/>
      <protection/>
    </xf>
    <xf numFmtId="0" fontId="22" fillId="0" borderId="19" xfId="0" applyFont="1" applyFill="1" applyBorder="1" applyAlignment="1" applyProtection="1">
      <alignment/>
      <protection/>
    </xf>
    <xf numFmtId="0" fontId="22" fillId="0" borderId="26" xfId="0" applyFont="1" applyFill="1" applyBorder="1" applyAlignment="1" applyProtection="1">
      <alignment/>
      <protection/>
    </xf>
    <xf numFmtId="0" fontId="21" fillId="0" borderId="24" xfId="0" applyFont="1" applyFill="1" applyBorder="1" applyAlignment="1" applyProtection="1">
      <alignment/>
      <protection/>
    </xf>
    <xf numFmtId="0" fontId="25" fillId="0" borderId="19" xfId="0" applyFont="1" applyFill="1" applyBorder="1" applyAlignment="1" applyProtection="1">
      <alignment/>
      <protection/>
    </xf>
    <xf numFmtId="0" fontId="22" fillId="0" borderId="17" xfId="0" applyFont="1" applyBorder="1" applyAlignment="1" applyProtection="1">
      <alignment/>
      <protection/>
    </xf>
    <xf numFmtId="0" fontId="21" fillId="0" borderId="43" xfId="0" applyFont="1" applyFill="1" applyBorder="1" applyAlignment="1" applyProtection="1">
      <alignment/>
      <protection/>
    </xf>
    <xf numFmtId="4" fontId="21" fillId="0" borderId="27" xfId="0" applyNumberFormat="1" applyFont="1" applyFill="1" applyBorder="1" applyAlignment="1" applyProtection="1">
      <alignment/>
      <protection/>
    </xf>
    <xf numFmtId="0" fontId="21" fillId="0" borderId="12" xfId="0" applyFont="1" applyFill="1" applyBorder="1" applyAlignment="1" applyProtection="1">
      <alignment/>
      <protection/>
    </xf>
    <xf numFmtId="4" fontId="22" fillId="0" borderId="38" xfId="0" applyNumberFormat="1" applyFont="1" applyFill="1" applyBorder="1" applyAlignment="1" applyProtection="1">
      <alignment/>
      <protection/>
    </xf>
    <xf numFmtId="4" fontId="22" fillId="0" borderId="30" xfId="0" applyNumberFormat="1" applyFont="1" applyFill="1" applyBorder="1" applyAlignment="1" applyProtection="1">
      <alignment/>
      <protection/>
    </xf>
    <xf numFmtId="0" fontId="21" fillId="0" borderId="0" xfId="0" applyFont="1" applyFill="1" applyAlignment="1" applyProtection="1">
      <alignment horizontal="center" vertical="center"/>
      <protection/>
    </xf>
    <xf numFmtId="0" fontId="22" fillId="0" borderId="17" xfId="0" applyFont="1" applyFill="1" applyBorder="1" applyAlignment="1" applyProtection="1">
      <alignment/>
      <protection/>
    </xf>
    <xf numFmtId="4" fontId="21" fillId="0" borderId="31" xfId="0" applyNumberFormat="1" applyFont="1" applyFill="1" applyBorder="1" applyAlignment="1" applyProtection="1">
      <alignment/>
      <protection/>
    </xf>
    <xf numFmtId="4" fontId="22" fillId="0" borderId="31" xfId="0" applyNumberFormat="1" applyFont="1" applyFill="1" applyBorder="1" applyAlignment="1" applyProtection="1">
      <alignment/>
      <protection/>
    </xf>
    <xf numFmtId="4" fontId="22" fillId="0" borderId="44"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2" fillId="0" borderId="26" xfId="0" applyFont="1" applyFill="1" applyBorder="1" applyAlignment="1" applyProtection="1">
      <alignment horizontal="left"/>
      <protection/>
    </xf>
    <xf numFmtId="4" fontId="22" fillId="0" borderId="45" xfId="0" applyNumberFormat="1" applyFont="1" applyFill="1" applyBorder="1" applyAlignment="1" applyProtection="1">
      <alignment/>
      <protection/>
    </xf>
    <xf numFmtId="0" fontId="22" fillId="0" borderId="22" xfId="0" applyFont="1" applyFill="1" applyBorder="1" applyAlignment="1" applyProtection="1">
      <alignment horizontal="left"/>
      <protection/>
    </xf>
    <xf numFmtId="4" fontId="21" fillId="0" borderId="23" xfId="0" applyNumberFormat="1" applyFont="1" applyFill="1" applyBorder="1" applyAlignment="1" applyProtection="1">
      <alignment horizontal="right"/>
      <protection/>
    </xf>
    <xf numFmtId="0" fontId="21" fillId="0" borderId="19" xfId="0" applyFont="1" applyFill="1" applyBorder="1" applyAlignment="1" applyProtection="1">
      <alignment horizontal="left"/>
      <protection/>
    </xf>
    <xf numFmtId="4" fontId="21" fillId="0" borderId="25" xfId="0" applyNumberFormat="1" applyFont="1" applyFill="1" applyBorder="1" applyAlignment="1" applyProtection="1">
      <alignment horizontal="right"/>
      <protection/>
    </xf>
    <xf numFmtId="0" fontId="22" fillId="0" borderId="19" xfId="0" applyFont="1" applyFill="1" applyBorder="1" applyAlignment="1" applyProtection="1">
      <alignment horizontal="left"/>
      <protection/>
    </xf>
    <xf numFmtId="4" fontId="22" fillId="0" borderId="24" xfId="0" applyNumberFormat="1" applyFont="1" applyFill="1" applyBorder="1" applyAlignment="1" applyProtection="1">
      <alignment horizontal="right"/>
      <protection/>
    </xf>
    <xf numFmtId="4" fontId="21" fillId="0" borderId="24" xfId="0" applyNumberFormat="1" applyFont="1" applyFill="1" applyBorder="1" applyAlignment="1" applyProtection="1">
      <alignment horizontal="right"/>
      <protection/>
    </xf>
    <xf numFmtId="0" fontId="22" fillId="0" borderId="27" xfId="0" applyFont="1" applyFill="1" applyBorder="1" applyAlignment="1" applyProtection="1">
      <alignment horizontal="left"/>
      <protection/>
    </xf>
    <xf numFmtId="4" fontId="22" fillId="0" borderId="28" xfId="0" applyNumberFormat="1" applyFont="1" applyFill="1" applyBorder="1" applyAlignment="1" applyProtection="1">
      <alignment horizontal="right"/>
      <protection/>
    </xf>
    <xf numFmtId="4" fontId="0" fillId="0" borderId="0" xfId="0" applyNumberFormat="1" applyFill="1" applyBorder="1" applyAlignment="1" applyProtection="1">
      <alignment/>
      <protection locked="0"/>
    </xf>
    <xf numFmtId="4" fontId="0" fillId="0" borderId="20" xfId="0" applyNumberFormat="1" applyFont="1" applyFill="1" applyBorder="1" applyAlignment="1" applyProtection="1">
      <alignment/>
      <protection locked="0"/>
    </xf>
    <xf numFmtId="0" fontId="0" fillId="0" borderId="19" xfId="0" applyFill="1" applyBorder="1" applyAlignment="1" applyProtection="1">
      <alignment/>
      <protection locked="0"/>
    </xf>
    <xf numFmtId="4" fontId="0" fillId="0" borderId="20" xfId="0" applyNumberFormat="1" applyFill="1" applyBorder="1" applyAlignment="1" applyProtection="1">
      <alignment/>
      <protection locked="0"/>
    </xf>
    <xf numFmtId="0" fontId="1" fillId="35" borderId="22" xfId="0" applyFont="1" applyFill="1" applyBorder="1" applyAlignment="1" applyProtection="1">
      <alignment/>
      <protection/>
    </xf>
    <xf numFmtId="0" fontId="1" fillId="35" borderId="19" xfId="0" applyFont="1" applyFill="1" applyBorder="1" applyAlignment="1" applyProtection="1">
      <alignment/>
      <protection/>
    </xf>
    <xf numFmtId="0" fontId="1" fillId="35" borderId="0" xfId="0" applyFont="1" applyFill="1" applyBorder="1" applyAlignment="1" applyProtection="1">
      <alignment horizontal="center"/>
      <protection/>
    </xf>
    <xf numFmtId="0" fontId="1" fillId="35" borderId="20" xfId="0" applyFont="1" applyFill="1" applyBorder="1" applyAlignment="1" applyProtection="1">
      <alignment horizontal="center"/>
      <protection/>
    </xf>
    <xf numFmtId="0" fontId="1" fillId="35" borderId="29" xfId="0" applyFont="1" applyFill="1" applyBorder="1" applyAlignment="1" applyProtection="1">
      <alignment horizontal="center"/>
      <protection locked="0"/>
    </xf>
    <xf numFmtId="4" fontId="1" fillId="35" borderId="20" xfId="0" applyNumberFormat="1" applyFont="1" applyFill="1" applyBorder="1" applyAlignment="1" applyProtection="1">
      <alignment/>
      <protection/>
    </xf>
    <xf numFmtId="0" fontId="1" fillId="35" borderId="17" xfId="0" applyFont="1" applyFill="1" applyBorder="1" applyAlignment="1" applyProtection="1">
      <alignment/>
      <protection/>
    </xf>
    <xf numFmtId="4" fontId="1" fillId="35" borderId="46" xfId="0" applyNumberFormat="1" applyFont="1" applyFill="1" applyBorder="1" applyAlignment="1" applyProtection="1">
      <alignment/>
      <protection/>
    </xf>
    <xf numFmtId="4" fontId="1" fillId="35" borderId="18" xfId="0" applyNumberFormat="1" applyFont="1" applyFill="1" applyBorder="1" applyAlignment="1" applyProtection="1">
      <alignment/>
      <protection/>
    </xf>
    <xf numFmtId="4" fontId="1" fillId="35" borderId="19" xfId="0" applyNumberFormat="1" applyFont="1" applyFill="1" applyBorder="1" applyAlignment="1" applyProtection="1">
      <alignment/>
      <protection/>
    </xf>
    <xf numFmtId="0" fontId="1"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protection locked="0"/>
    </xf>
    <xf numFmtId="49" fontId="1"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protection locked="0"/>
    </xf>
    <xf numFmtId="4" fontId="1" fillId="0" borderId="19" xfId="0" applyNumberFormat="1" applyFont="1" applyFill="1" applyBorder="1" applyAlignment="1" applyProtection="1">
      <alignment/>
      <protection locked="0"/>
    </xf>
    <xf numFmtId="0" fontId="1" fillId="0" borderId="19" xfId="0" applyFont="1" applyFill="1" applyBorder="1" applyAlignment="1" applyProtection="1">
      <alignment/>
      <protection locked="0"/>
    </xf>
    <xf numFmtId="4" fontId="1" fillId="0" borderId="20" xfId="0" applyNumberFormat="1" applyFont="1" applyFill="1" applyBorder="1" applyAlignment="1" applyProtection="1">
      <alignment/>
      <protection locked="0"/>
    </xf>
    <xf numFmtId="4" fontId="0" fillId="35" borderId="35" xfId="0" applyNumberFormat="1" applyFill="1" applyBorder="1" applyAlignment="1" applyProtection="1">
      <alignment/>
      <protection locked="0"/>
    </xf>
    <xf numFmtId="0" fontId="22" fillId="0" borderId="0" xfId="0" applyFont="1" applyBorder="1" applyAlignment="1" applyProtection="1">
      <alignment/>
      <protection locked="0"/>
    </xf>
    <xf numFmtId="2" fontId="22"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0" fontId="21"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1" fillId="0" borderId="47" xfId="0" applyFont="1" applyFill="1" applyBorder="1" applyAlignment="1" applyProtection="1">
      <alignment horizontal="left" vertical="justify"/>
      <protection locked="0"/>
    </xf>
    <xf numFmtId="0" fontId="1" fillId="0" borderId="35" xfId="0" applyFont="1" applyFill="1" applyBorder="1" applyAlignment="1" applyProtection="1">
      <alignment/>
      <protection locked="0"/>
    </xf>
    <xf numFmtId="0" fontId="0" fillId="35" borderId="27" xfId="0" applyFont="1" applyFill="1" applyBorder="1" applyAlignment="1" applyProtection="1">
      <alignment/>
      <protection locked="0"/>
    </xf>
    <xf numFmtId="4" fontId="0" fillId="35" borderId="28" xfId="0" applyNumberFormat="1" applyFill="1" applyBorder="1" applyAlignment="1" applyProtection="1">
      <alignment/>
      <protection locked="0"/>
    </xf>
    <xf numFmtId="9" fontId="0" fillId="0" borderId="0" xfId="56" applyFont="1" applyAlignment="1" applyProtection="1">
      <alignment horizontal="left"/>
      <protection locked="0"/>
    </xf>
    <xf numFmtId="1" fontId="0" fillId="35" borderId="48" xfId="0" applyNumberFormat="1" applyFill="1" applyBorder="1" applyAlignment="1" applyProtection="1">
      <alignment/>
      <protection locked="0"/>
    </xf>
    <xf numFmtId="1" fontId="0" fillId="35" borderId="32" xfId="0" applyNumberFormat="1" applyFill="1" applyBorder="1" applyAlignment="1" applyProtection="1">
      <alignment/>
      <protection locked="0"/>
    </xf>
    <xf numFmtId="1" fontId="0" fillId="35" borderId="34" xfId="0" applyNumberFormat="1" applyFill="1" applyBorder="1" applyAlignment="1" applyProtection="1">
      <alignment/>
      <protection locked="0"/>
    </xf>
    <xf numFmtId="4" fontId="0" fillId="35" borderId="0" xfId="0" applyNumberFormat="1" applyFill="1" applyAlignment="1" applyProtection="1">
      <alignment/>
      <protection locked="0"/>
    </xf>
    <xf numFmtId="4" fontId="20" fillId="35" borderId="0" xfId="0" applyNumberFormat="1" applyFont="1" applyFill="1" applyAlignment="1" applyProtection="1">
      <alignment/>
      <protection locked="0"/>
    </xf>
    <xf numFmtId="0" fontId="0" fillId="0" borderId="47" xfId="0" applyFont="1" applyFill="1" applyBorder="1" applyAlignment="1" applyProtection="1">
      <alignment/>
      <protection/>
    </xf>
    <xf numFmtId="0" fontId="1" fillId="0" borderId="49"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1" fillId="0" borderId="37" xfId="0" applyFont="1" applyFill="1" applyBorder="1" applyAlignment="1" applyProtection="1">
      <alignment horizontal="lef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0" fontId="20" fillId="0" borderId="0" xfId="0" applyFont="1" applyAlignment="1" applyProtection="1">
      <alignment/>
      <protection/>
    </xf>
    <xf numFmtId="4" fontId="20" fillId="0" borderId="0" xfId="0" applyNumberFormat="1" applyFont="1" applyAlignment="1" applyProtection="1">
      <alignment/>
      <protection/>
    </xf>
    <xf numFmtId="0" fontId="0" fillId="0" borderId="50" xfId="0" applyBorder="1" applyAlignment="1" applyProtection="1">
      <alignment/>
      <protection locked="0"/>
    </xf>
    <xf numFmtId="0" fontId="11" fillId="0" borderId="0" xfId="0" applyFont="1" applyAlignment="1" applyProtection="1">
      <alignment/>
      <protection locked="0"/>
    </xf>
    <xf numFmtId="49" fontId="11" fillId="0" borderId="0" xfId="0" applyNumberFormat="1" applyFont="1" applyAlignment="1" applyProtection="1">
      <alignment/>
      <protection locked="0"/>
    </xf>
    <xf numFmtId="0" fontId="21" fillId="35" borderId="19" xfId="0" applyFont="1" applyFill="1" applyBorder="1" applyAlignment="1" applyProtection="1">
      <alignment/>
      <protection locked="0"/>
    </xf>
    <xf numFmtId="4" fontId="21" fillId="35" borderId="24" xfId="0" applyNumberFormat="1" applyFont="1" applyFill="1" applyBorder="1" applyAlignment="1" applyProtection="1">
      <alignment/>
      <protection locked="0"/>
    </xf>
    <xf numFmtId="0" fontId="21" fillId="35" borderId="31" xfId="0" applyFont="1" applyFill="1" applyBorder="1" applyAlignment="1" applyProtection="1">
      <alignment/>
      <protection locked="0"/>
    </xf>
    <xf numFmtId="4" fontId="21" fillId="35" borderId="20" xfId="0" applyNumberFormat="1" applyFont="1" applyFill="1" applyBorder="1" applyAlignment="1" applyProtection="1">
      <alignment/>
      <protection locked="0"/>
    </xf>
    <xf numFmtId="0" fontId="21" fillId="35" borderId="16" xfId="0" applyFont="1" applyFill="1" applyBorder="1" applyAlignment="1" applyProtection="1">
      <alignment/>
      <protection locked="0"/>
    </xf>
    <xf numFmtId="4" fontId="21" fillId="35" borderId="14" xfId="0" applyNumberFormat="1" applyFont="1" applyFill="1" applyBorder="1" applyAlignment="1" applyProtection="1">
      <alignment/>
      <protection locked="0"/>
    </xf>
    <xf numFmtId="4" fontId="21" fillId="35" borderId="16" xfId="0" applyNumberFormat="1" applyFont="1" applyFill="1" applyBorder="1" applyAlignment="1" applyProtection="1">
      <alignment/>
      <protection locked="0"/>
    </xf>
    <xf numFmtId="4" fontId="21" fillId="35" borderId="19" xfId="0" applyNumberFormat="1" applyFont="1" applyFill="1" applyBorder="1" applyAlignment="1" applyProtection="1">
      <alignment/>
      <protection locked="0"/>
    </xf>
    <xf numFmtId="0" fontId="21" fillId="35" borderId="26" xfId="0" applyFont="1" applyFill="1" applyBorder="1" applyAlignment="1" applyProtection="1">
      <alignment/>
      <protection locked="0"/>
    </xf>
    <xf numFmtId="4" fontId="21" fillId="35" borderId="25" xfId="0" applyNumberFormat="1" applyFont="1" applyFill="1" applyBorder="1" applyAlignment="1" applyProtection="1">
      <alignment/>
      <protection locked="0"/>
    </xf>
    <xf numFmtId="49" fontId="26" fillId="0" borderId="0" xfId="0" applyNumberFormat="1" applyFont="1" applyFill="1" applyAlignment="1" applyProtection="1">
      <alignment/>
      <protection/>
    </xf>
    <xf numFmtId="0" fontId="21" fillId="0" borderId="0" xfId="0" applyFont="1" applyAlignment="1" applyProtection="1">
      <alignment horizontal="center" vertical="center"/>
      <protection locked="0"/>
    </xf>
    <xf numFmtId="4" fontId="21" fillId="35" borderId="26" xfId="0" applyNumberFormat="1" applyFont="1" applyFill="1" applyBorder="1" applyAlignment="1" applyProtection="1">
      <alignment/>
      <protection locked="0"/>
    </xf>
    <xf numFmtId="0" fontId="0" fillId="0" borderId="10" xfId="0" applyBorder="1" applyAlignment="1" applyProtection="1">
      <alignment/>
      <protection locked="0"/>
    </xf>
    <xf numFmtId="49" fontId="0" fillId="0" borderId="10" xfId="0" applyNumberFormat="1" applyBorder="1" applyAlignment="1" applyProtection="1">
      <alignment horizontal="center"/>
      <protection locked="0"/>
    </xf>
    <xf numFmtId="49" fontId="0" fillId="36" borderId="10" xfId="0" applyNumberFormat="1" applyFill="1" applyBorder="1" applyAlignment="1" applyProtection="1">
      <alignment horizontal="center"/>
      <protection locked="0"/>
    </xf>
    <xf numFmtId="49" fontId="0" fillId="0" borderId="10" xfId="0" applyNumberFormat="1" applyBorder="1" applyAlignment="1" applyProtection="1">
      <alignment horizontal="left"/>
      <protection locked="0"/>
    </xf>
    <xf numFmtId="4" fontId="0" fillId="0" borderId="10" xfId="0" applyNumberFormat="1" applyBorder="1" applyAlignment="1" applyProtection="1">
      <alignment horizontal="right"/>
      <protection locked="0"/>
    </xf>
    <xf numFmtId="4" fontId="1" fillId="34" borderId="16" xfId="0" applyNumberFormat="1" applyFont="1" applyFill="1" applyBorder="1" applyAlignment="1" applyProtection="1">
      <alignment horizontal="center"/>
      <protection/>
    </xf>
    <xf numFmtId="4" fontId="0" fillId="35" borderId="10" xfId="0" applyNumberFormat="1" applyFill="1" applyBorder="1" applyAlignment="1" applyProtection="1">
      <alignment/>
      <protection/>
    </xf>
    <xf numFmtId="49" fontId="0" fillId="35" borderId="10" xfId="0" applyNumberFormat="1" applyFill="1" applyBorder="1" applyAlignment="1" applyProtection="1">
      <alignment horizontal="center"/>
      <protection/>
    </xf>
    <xf numFmtId="4" fontId="0" fillId="35" borderId="10" xfId="0" applyNumberFormat="1" applyFill="1" applyBorder="1" applyAlignment="1" applyProtection="1">
      <alignment horizontal="right"/>
      <protection/>
    </xf>
    <xf numFmtId="0" fontId="0" fillId="0" borderId="12" xfId="0" applyBorder="1" applyAlignment="1" applyProtection="1">
      <alignment/>
      <protection locked="0"/>
    </xf>
    <xf numFmtId="49" fontId="0" fillId="35" borderId="12" xfId="0" applyNumberFormat="1" applyFill="1" applyBorder="1" applyAlignment="1" applyProtection="1">
      <alignment horizontal="center"/>
      <protection/>
    </xf>
    <xf numFmtId="49" fontId="0" fillId="0" borderId="12" xfId="0" applyNumberFormat="1" applyBorder="1" applyAlignment="1" applyProtection="1">
      <alignment horizontal="center"/>
      <protection locked="0"/>
    </xf>
    <xf numFmtId="49" fontId="0" fillId="36" borderId="12" xfId="0" applyNumberFormat="1" applyFill="1" applyBorder="1" applyAlignment="1" applyProtection="1">
      <alignment horizontal="center"/>
      <protection locked="0"/>
    </xf>
    <xf numFmtId="49" fontId="0" fillId="0" borderId="12" xfId="0" applyNumberFormat="1" applyBorder="1" applyAlignment="1" applyProtection="1">
      <alignment horizontal="left"/>
      <protection locked="0"/>
    </xf>
    <xf numFmtId="4" fontId="0" fillId="0" borderId="12" xfId="0" applyNumberFormat="1" applyBorder="1" applyAlignment="1" applyProtection="1">
      <alignment horizontal="right"/>
      <protection locked="0"/>
    </xf>
    <xf numFmtId="4" fontId="0" fillId="35" borderId="12" xfId="0" applyNumberFormat="1" applyFill="1" applyBorder="1" applyAlignment="1" applyProtection="1">
      <alignment horizontal="right"/>
      <protection/>
    </xf>
    <xf numFmtId="4" fontId="0" fillId="35" borderId="12" xfId="0" applyNumberFormat="1" applyFill="1" applyBorder="1" applyAlignment="1" applyProtection="1">
      <alignment/>
      <protection/>
    </xf>
    <xf numFmtId="0" fontId="1" fillId="34" borderId="51" xfId="0" applyFont="1" applyFill="1" applyBorder="1" applyAlignment="1" applyProtection="1">
      <alignment horizontal="center"/>
      <protection/>
    </xf>
    <xf numFmtId="4" fontId="1" fillId="34" borderId="51" xfId="0" applyNumberFormat="1" applyFont="1" applyFill="1" applyBorder="1" applyAlignment="1" applyProtection="1">
      <alignment horizontal="center"/>
      <protection/>
    </xf>
    <xf numFmtId="0" fontId="0" fillId="34" borderId="50" xfId="0" applyFill="1" applyBorder="1" applyAlignment="1" applyProtection="1">
      <alignment/>
      <protection/>
    </xf>
    <xf numFmtId="4" fontId="1" fillId="34" borderId="52" xfId="0" applyNumberFormat="1" applyFont="1" applyFill="1" applyBorder="1" applyAlignment="1" applyProtection="1">
      <alignment/>
      <protection/>
    </xf>
    <xf numFmtId="4" fontId="1" fillId="34" borderId="28" xfId="0" applyNumberFormat="1" applyFont="1" applyFill="1" applyBorder="1" applyAlignment="1" applyProtection="1">
      <alignment/>
      <protection/>
    </xf>
    <xf numFmtId="0" fontId="10" fillId="0" borderId="0"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1" fillId="35" borderId="0" xfId="0" applyFont="1" applyFill="1" applyBorder="1" applyAlignment="1" applyProtection="1">
      <alignment horizontal="left"/>
      <protection/>
    </xf>
    <xf numFmtId="4" fontId="1" fillId="35" borderId="12" xfId="0" applyNumberFormat="1" applyFont="1" applyFill="1" applyBorder="1" applyAlignment="1" applyProtection="1">
      <alignment horizontal="center"/>
      <protection/>
    </xf>
    <xf numFmtId="4" fontId="1" fillId="35" borderId="12" xfId="0" applyNumberFormat="1" applyFont="1" applyFill="1" applyBorder="1" applyAlignment="1" applyProtection="1">
      <alignment/>
      <protection/>
    </xf>
    <xf numFmtId="4" fontId="1" fillId="35" borderId="12" xfId="0" applyNumberFormat="1" applyFont="1" applyFill="1" applyBorder="1" applyAlignment="1" applyProtection="1">
      <alignment horizontal="right"/>
      <protection/>
    </xf>
    <xf numFmtId="4" fontId="1" fillId="35" borderId="35" xfId="0" applyNumberFormat="1" applyFont="1" applyFill="1" applyBorder="1" applyAlignment="1" applyProtection="1">
      <alignment/>
      <protection/>
    </xf>
    <xf numFmtId="4" fontId="1" fillId="35" borderId="43" xfId="0" applyNumberFormat="1" applyFont="1" applyFill="1" applyBorder="1" applyAlignment="1" applyProtection="1">
      <alignment horizontal="center"/>
      <protection/>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
      <protection locked="0"/>
    </xf>
    <xf numFmtId="2" fontId="1" fillId="35" borderId="43" xfId="0" applyNumberFormat="1" applyFont="1" applyFill="1" applyBorder="1" applyAlignment="1" applyProtection="1">
      <alignment horizontal="center"/>
      <protection/>
    </xf>
    <xf numFmtId="4" fontId="1" fillId="35" borderId="35" xfId="0" applyNumberFormat="1" applyFont="1" applyFill="1" applyBorder="1" applyAlignment="1" applyProtection="1">
      <alignment horizontal="center"/>
      <protection/>
    </xf>
    <xf numFmtId="4" fontId="1" fillId="34" borderId="33" xfId="0" applyNumberFormat="1" applyFont="1" applyFill="1" applyBorder="1" applyAlignment="1" applyProtection="1">
      <alignment horizontal="right"/>
      <protection/>
    </xf>
    <xf numFmtId="4" fontId="1" fillId="34" borderId="34" xfId="0" applyNumberFormat="1" applyFont="1" applyFill="1" applyBorder="1" applyAlignment="1" applyProtection="1">
      <alignment horizontal="right"/>
      <protection/>
    </xf>
    <xf numFmtId="0" fontId="9" fillId="0" borderId="0" xfId="0" applyFont="1" applyFill="1" applyBorder="1" applyAlignment="1" applyProtection="1">
      <alignment horizontal="center"/>
      <protection/>
    </xf>
    <xf numFmtId="4" fontId="1" fillId="34" borderId="53" xfId="0" applyNumberFormat="1" applyFont="1" applyFill="1" applyBorder="1" applyAlignment="1" applyProtection="1">
      <alignment horizontal="center"/>
      <protection/>
    </xf>
    <xf numFmtId="0" fontId="1" fillId="35" borderId="29"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0" fillId="0" borderId="54" xfId="0" applyBorder="1" applyAlignment="1" applyProtection="1">
      <alignment/>
      <protection/>
    </xf>
    <xf numFmtId="0" fontId="11" fillId="0" borderId="0" xfId="0" applyFont="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1" fillId="34" borderId="38" xfId="0" applyFont="1" applyFill="1" applyBorder="1" applyAlignment="1" applyProtection="1">
      <alignment/>
      <protection/>
    </xf>
    <xf numFmtId="0" fontId="22" fillId="34" borderId="29" xfId="0" applyFont="1" applyFill="1" applyBorder="1" applyAlignment="1" applyProtection="1">
      <alignment horizontal="center" vertical="top" wrapText="1"/>
      <protection/>
    </xf>
    <xf numFmtId="4" fontId="1" fillId="34" borderId="29" xfId="0" applyNumberFormat="1" applyFont="1" applyFill="1" applyBorder="1" applyAlignment="1" applyProtection="1">
      <alignment horizontal="center"/>
      <protection/>
    </xf>
    <xf numFmtId="4" fontId="0" fillId="35" borderId="57" xfId="0" applyNumberFormat="1" applyFill="1" applyBorder="1" applyAlignment="1" applyProtection="1">
      <alignment/>
      <protection locked="0"/>
    </xf>
    <xf numFmtId="4" fontId="0" fillId="35" borderId="58" xfId="0" applyNumberFormat="1" applyFill="1" applyBorder="1" applyAlignment="1" applyProtection="1">
      <alignment/>
      <protection locked="0"/>
    </xf>
    <xf numFmtId="4" fontId="0" fillId="35" borderId="59" xfId="0" applyNumberFormat="1" applyFill="1" applyBorder="1" applyAlignment="1" applyProtection="1">
      <alignment/>
      <protection locked="0"/>
    </xf>
    <xf numFmtId="4" fontId="1" fillId="34" borderId="29" xfId="0" applyNumberFormat="1" applyFont="1" applyFill="1" applyBorder="1" applyAlignment="1" applyProtection="1">
      <alignment/>
      <protection/>
    </xf>
    <xf numFmtId="4" fontId="21" fillId="35" borderId="10" xfId="0" applyNumberFormat="1" applyFont="1" applyFill="1" applyBorder="1" applyAlignment="1" applyProtection="1">
      <alignment/>
      <protection locked="0"/>
    </xf>
    <xf numFmtId="4" fontId="21" fillId="35" borderId="32" xfId="0" applyNumberFormat="1" applyFont="1" applyFill="1" applyBorder="1" applyAlignment="1" applyProtection="1">
      <alignment/>
      <protection locked="0"/>
    </xf>
    <xf numFmtId="9" fontId="21" fillId="35" borderId="10" xfId="0" applyNumberFormat="1" applyFont="1" applyFill="1" applyBorder="1" applyAlignment="1" applyProtection="1">
      <alignment horizontal="center"/>
      <protection locked="0"/>
    </xf>
    <xf numFmtId="9" fontId="21" fillId="35" borderId="32" xfId="0" applyNumberFormat="1" applyFont="1" applyFill="1" applyBorder="1" applyAlignment="1" applyProtection="1">
      <alignment horizontal="center"/>
      <protection locked="0"/>
    </xf>
    <xf numFmtId="0" fontId="22" fillId="0" borderId="0" xfId="0" applyFont="1" applyFill="1" applyAlignment="1" applyProtection="1">
      <alignment horizontal="left"/>
      <protection locked="0"/>
    </xf>
    <xf numFmtId="0" fontId="22" fillId="0" borderId="49" xfId="0" applyFont="1" applyFill="1" applyBorder="1" applyAlignment="1" applyProtection="1">
      <alignment/>
      <protection locked="0"/>
    </xf>
    <xf numFmtId="0" fontId="22" fillId="0" borderId="36" xfId="0" applyFont="1" applyFill="1" applyBorder="1" applyAlignment="1" applyProtection="1">
      <alignment horizontal="center" vertical="center"/>
      <protection locked="0"/>
    </xf>
    <xf numFmtId="0" fontId="22" fillId="0" borderId="10" xfId="0" applyFont="1" applyFill="1" applyBorder="1" applyAlignment="1" applyProtection="1">
      <alignment horizontal="left" vertical="justify"/>
      <protection locked="0"/>
    </xf>
    <xf numFmtId="0" fontId="21" fillId="35" borderId="10" xfId="0" applyFont="1" applyFill="1" applyBorder="1" applyAlignment="1" applyProtection="1">
      <alignment horizontal="left" vertical="justify"/>
      <protection locked="0"/>
    </xf>
    <xf numFmtId="0" fontId="24" fillId="0" borderId="0" xfId="0" applyFont="1" applyAlignment="1" applyProtection="1">
      <alignment/>
      <protection locked="0"/>
    </xf>
    <xf numFmtId="0" fontId="21" fillId="0" borderId="36"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1" fillId="0" borderId="0" xfId="0" applyFont="1" applyFill="1" applyAlignment="1" applyProtection="1">
      <alignment horizontal="left" vertical="justify"/>
      <protection locked="0"/>
    </xf>
    <xf numFmtId="4" fontId="21" fillId="0" borderId="0" xfId="0" applyNumberFormat="1" applyFont="1" applyAlignment="1" applyProtection="1">
      <alignment/>
      <protection locked="0"/>
    </xf>
    <xf numFmtId="4" fontId="22" fillId="35" borderId="10" xfId="0" applyNumberFormat="1" applyFont="1" applyFill="1" applyBorder="1" applyAlignment="1" applyProtection="1">
      <alignment/>
      <protection locked="0"/>
    </xf>
    <xf numFmtId="4" fontId="22" fillId="35" borderId="0" xfId="0" applyNumberFormat="1" applyFont="1" applyFill="1" applyBorder="1" applyAlignment="1" applyProtection="1">
      <alignment vertical="top" wrapText="1"/>
      <protection locked="0"/>
    </xf>
    <xf numFmtId="4" fontId="21" fillId="35" borderId="0" xfId="0" applyNumberFormat="1" applyFont="1" applyFill="1" applyBorder="1" applyAlignment="1" applyProtection="1">
      <alignment vertical="top" wrapText="1"/>
      <protection locked="0"/>
    </xf>
    <xf numFmtId="0" fontId="21" fillId="35" borderId="0" xfId="0" applyFont="1" applyFill="1" applyBorder="1" applyAlignment="1" applyProtection="1">
      <alignment vertical="top" wrapText="1"/>
      <protection locked="0"/>
    </xf>
    <xf numFmtId="4" fontId="21" fillId="35" borderId="0" xfId="0" applyNumberFormat="1" applyFont="1" applyFill="1" applyAlignment="1" applyProtection="1">
      <alignment/>
      <protection locked="0"/>
    </xf>
    <xf numFmtId="4" fontId="21" fillId="0" borderId="0" xfId="0" applyNumberFormat="1" applyFont="1" applyFill="1" applyAlignment="1" applyProtection="1">
      <alignment/>
      <protection/>
    </xf>
    <xf numFmtId="0" fontId="21" fillId="0" borderId="0" xfId="0" applyFont="1" applyBorder="1" applyAlignment="1" applyProtection="1">
      <alignment vertical="top" wrapText="1"/>
      <protection/>
    </xf>
    <xf numFmtId="0" fontId="22" fillId="0" borderId="0" xfId="0" applyFont="1" applyBorder="1" applyAlignment="1" applyProtection="1">
      <alignment vertical="top" wrapText="1"/>
      <protection/>
    </xf>
    <xf numFmtId="4" fontId="21" fillId="0" borderId="0" xfId="0" applyNumberFormat="1" applyFont="1" applyFill="1" applyBorder="1" applyAlignment="1" applyProtection="1">
      <alignment vertical="top" wrapText="1"/>
      <protection/>
    </xf>
    <xf numFmtId="4" fontId="22" fillId="0" borderId="0" xfId="0" applyNumberFormat="1" applyFont="1" applyFill="1" applyBorder="1" applyAlignment="1" applyProtection="1">
      <alignment vertical="top" wrapText="1"/>
      <protection/>
    </xf>
    <xf numFmtId="0" fontId="21"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21" fillId="0" borderId="0" xfId="0" applyFont="1" applyBorder="1" applyAlignment="1" applyProtection="1">
      <alignment horizontal="left" vertical="top" wrapText="1"/>
      <protection/>
    </xf>
    <xf numFmtId="0" fontId="22" fillId="37" borderId="39" xfId="0" applyFont="1" applyFill="1" applyBorder="1" applyAlignment="1" applyProtection="1">
      <alignment vertical="justify"/>
      <protection/>
    </xf>
    <xf numFmtId="4" fontId="22" fillId="0" borderId="35" xfId="0" applyNumberFormat="1" applyFont="1" applyFill="1" applyBorder="1" applyAlignment="1" applyProtection="1">
      <alignment vertical="justify"/>
      <protection/>
    </xf>
    <xf numFmtId="0" fontId="21" fillId="0" borderId="39" xfId="0" applyFont="1" applyFill="1" applyBorder="1" applyAlignment="1" applyProtection="1">
      <alignment vertical="justify"/>
      <protection/>
    </xf>
    <xf numFmtId="4" fontId="21" fillId="35" borderId="35" xfId="0" applyNumberFormat="1" applyFont="1" applyFill="1" applyBorder="1" applyAlignment="1" applyProtection="1">
      <alignment vertical="top" wrapText="1"/>
      <protection locked="0"/>
    </xf>
    <xf numFmtId="0" fontId="21" fillId="0" borderId="36" xfId="0" applyFont="1" applyBorder="1" applyAlignment="1" applyProtection="1">
      <alignment vertical="justify"/>
      <protection/>
    </xf>
    <xf numFmtId="4" fontId="21" fillId="35" borderId="32" xfId="0" applyNumberFormat="1" applyFont="1" applyFill="1" applyBorder="1" applyAlignment="1" applyProtection="1">
      <alignment vertical="top" wrapText="1"/>
      <protection locked="0"/>
    </xf>
    <xf numFmtId="0" fontId="21" fillId="0" borderId="39" xfId="0" applyFont="1" applyBorder="1" applyAlignment="1" applyProtection="1">
      <alignment vertical="justify"/>
      <protection/>
    </xf>
    <xf numFmtId="0" fontId="21" fillId="0" borderId="39" xfId="0" applyFont="1" applyBorder="1" applyAlignment="1" applyProtection="1">
      <alignment vertical="justify"/>
      <protection locked="0"/>
    </xf>
    <xf numFmtId="4" fontId="21" fillId="0" borderId="35" xfId="0" applyNumberFormat="1" applyFont="1" applyFill="1" applyBorder="1" applyAlignment="1" applyProtection="1">
      <alignment vertical="top" wrapText="1"/>
      <protection locked="0"/>
    </xf>
    <xf numFmtId="0" fontId="22" fillId="37" borderId="36" xfId="0" applyFont="1" applyFill="1" applyBorder="1" applyAlignment="1" applyProtection="1">
      <alignment vertical="justify"/>
      <protection/>
    </xf>
    <xf numFmtId="4" fontId="21" fillId="0" borderId="32" xfId="0" applyNumberFormat="1" applyFont="1" applyFill="1" applyBorder="1" applyAlignment="1" applyProtection="1">
      <alignment vertical="top" wrapText="1"/>
      <protection locked="0"/>
    </xf>
    <xf numFmtId="0" fontId="21" fillId="0" borderId="37" xfId="0" applyFont="1" applyBorder="1" applyAlignment="1" applyProtection="1">
      <alignment vertical="justify"/>
      <protection/>
    </xf>
    <xf numFmtId="4" fontId="21" fillId="35" borderId="34" xfId="0" applyNumberFormat="1" applyFont="1" applyFill="1" applyBorder="1" applyAlignment="1" applyProtection="1">
      <alignment vertical="top" wrapText="1"/>
      <protection locked="0"/>
    </xf>
    <xf numFmtId="0" fontId="0" fillId="0" borderId="36" xfId="0" applyBorder="1" applyAlignment="1" applyProtection="1">
      <alignment/>
      <protection locked="0"/>
    </xf>
    <xf numFmtId="4" fontId="0" fillId="35" borderId="32" xfId="0" applyNumberFormat="1" applyFill="1" applyBorder="1" applyAlignment="1" applyProtection="1">
      <alignment/>
      <protection/>
    </xf>
    <xf numFmtId="0" fontId="0" fillId="0" borderId="37" xfId="0" applyBorder="1" applyAlignment="1" applyProtection="1">
      <alignment/>
      <protection locked="0"/>
    </xf>
    <xf numFmtId="0" fontId="0" fillId="0" borderId="33" xfId="0" applyBorder="1" applyAlignment="1" applyProtection="1">
      <alignment/>
      <protection locked="0"/>
    </xf>
    <xf numFmtId="4" fontId="0" fillId="0" borderId="33" xfId="0" applyNumberFormat="1" applyBorder="1" applyAlignment="1" applyProtection="1">
      <alignment/>
      <protection locked="0"/>
    </xf>
    <xf numFmtId="4" fontId="0" fillId="35" borderId="34" xfId="0" applyNumberFormat="1" applyFill="1" applyBorder="1" applyAlignment="1" applyProtection="1">
      <alignment/>
      <protection/>
    </xf>
    <xf numFmtId="0" fontId="0" fillId="0" borderId="39" xfId="0" applyBorder="1" applyAlignment="1" applyProtection="1">
      <alignment/>
      <protection locked="0"/>
    </xf>
    <xf numFmtId="4" fontId="0" fillId="35" borderId="35" xfId="0" applyNumberFormat="1" applyFill="1" applyBorder="1" applyAlignment="1" applyProtection="1">
      <alignment/>
      <protection/>
    </xf>
    <xf numFmtId="4" fontId="1" fillId="34" borderId="60" xfId="0" applyNumberFormat="1" applyFont="1" applyFill="1" applyBorder="1" applyAlignment="1" applyProtection="1">
      <alignment horizontal="center"/>
      <protection/>
    </xf>
    <xf numFmtId="0" fontId="0" fillId="0" borderId="49" xfId="0" applyBorder="1" applyAlignment="1" applyProtection="1">
      <alignment/>
      <protection locked="0"/>
    </xf>
    <xf numFmtId="0" fontId="0" fillId="0" borderId="61" xfId="0" applyBorder="1" applyAlignment="1" applyProtection="1">
      <alignment/>
      <protection locked="0"/>
    </xf>
    <xf numFmtId="4" fontId="0" fillId="0" borderId="61" xfId="0" applyNumberFormat="1" applyBorder="1" applyAlignment="1" applyProtection="1">
      <alignment/>
      <protection locked="0"/>
    </xf>
    <xf numFmtId="4" fontId="0" fillId="35" borderId="48" xfId="0" applyNumberFormat="1" applyFill="1" applyBorder="1" applyAlignment="1" applyProtection="1">
      <alignment/>
      <protection/>
    </xf>
    <xf numFmtId="4" fontId="18" fillId="35" borderId="0" xfId="0" applyNumberFormat="1" applyFont="1" applyFill="1" applyAlignment="1" applyProtection="1">
      <alignment/>
      <protection locked="0"/>
    </xf>
    <xf numFmtId="0" fontId="18" fillId="35" borderId="0" xfId="0" applyFont="1" applyFill="1" applyAlignment="1" applyProtection="1">
      <alignment/>
      <protection locked="0"/>
    </xf>
    <xf numFmtId="0" fontId="19" fillId="35" borderId="0" xfId="0" applyFont="1" applyFill="1" applyAlignment="1" applyProtection="1">
      <alignment/>
      <protection locked="0"/>
    </xf>
    <xf numFmtId="4" fontId="18" fillId="35" borderId="10" xfId="0" applyNumberFormat="1" applyFont="1" applyFill="1" applyBorder="1" applyAlignment="1" applyProtection="1">
      <alignment/>
      <protection locked="0"/>
    </xf>
    <xf numFmtId="4" fontId="18" fillId="35" borderId="10" xfId="0" applyNumberFormat="1" applyFont="1" applyFill="1" applyBorder="1" applyAlignment="1" applyProtection="1">
      <alignment horizontal="left" vertical="justify"/>
      <protection locked="0"/>
    </xf>
    <xf numFmtId="0" fontId="1" fillId="0" borderId="29" xfId="0" applyFont="1" applyBorder="1" applyAlignment="1" applyProtection="1">
      <alignment horizontal="center"/>
      <protection/>
    </xf>
    <xf numFmtId="0" fontId="0" fillId="0" borderId="49" xfId="0" applyBorder="1" applyAlignment="1" applyProtection="1">
      <alignment/>
      <protection/>
    </xf>
    <xf numFmtId="0" fontId="14" fillId="0" borderId="48" xfId="46" applyBorder="1" applyAlignment="1" applyProtection="1">
      <alignment/>
      <protection/>
    </xf>
    <xf numFmtId="0" fontId="14" fillId="0" borderId="32" xfId="46" applyBorder="1" applyAlignment="1" applyProtection="1">
      <alignment/>
      <protection/>
    </xf>
    <xf numFmtId="0" fontId="14" fillId="0" borderId="34" xfId="46" applyBorder="1" applyAlignment="1" applyProtection="1">
      <alignment/>
      <protection/>
    </xf>
    <xf numFmtId="4" fontId="18" fillId="0" borderId="10" xfId="0" applyNumberFormat="1" applyFont="1" applyFill="1" applyBorder="1" applyAlignment="1" applyProtection="1">
      <alignment horizontal="left" vertical="justify"/>
      <protection/>
    </xf>
    <xf numFmtId="4" fontId="18" fillId="0" borderId="10" xfId="0" applyNumberFormat="1" applyFont="1" applyFill="1" applyBorder="1" applyAlignment="1" applyProtection="1">
      <alignment/>
      <protection/>
    </xf>
    <xf numFmtId="0" fontId="11" fillId="0" borderId="0" xfId="0" applyFont="1" applyFill="1" applyAlignment="1" applyProtection="1">
      <alignment horizontal="center"/>
      <protection/>
    </xf>
    <xf numFmtId="0" fontId="18" fillId="0" borderId="0" xfId="0" applyFont="1" applyFill="1" applyAlignment="1" applyProtection="1">
      <alignment/>
      <protection/>
    </xf>
    <xf numFmtId="0" fontId="19" fillId="0" borderId="0" xfId="0" applyFont="1" applyFill="1" applyAlignment="1" applyProtection="1">
      <alignment/>
      <protection/>
    </xf>
    <xf numFmtId="4" fontId="18" fillId="0" borderId="0" xfId="0" applyNumberFormat="1" applyFont="1" applyFill="1" applyAlignment="1" applyProtection="1">
      <alignment/>
      <protection/>
    </xf>
    <xf numFmtId="4" fontId="19" fillId="0" borderId="0" xfId="0" applyNumberFormat="1" applyFont="1" applyFill="1" applyAlignment="1" applyProtection="1">
      <alignment/>
      <protection/>
    </xf>
    <xf numFmtId="0" fontId="18" fillId="0" borderId="0" xfId="0" applyFont="1" applyFill="1" applyAlignment="1" applyProtection="1">
      <alignment horizontal="left"/>
      <protection/>
    </xf>
    <xf numFmtId="0" fontId="18" fillId="0" borderId="10" xfId="0" applyFont="1" applyFill="1" applyBorder="1" applyAlignment="1" applyProtection="1">
      <alignment horizontal="left" vertical="justify"/>
      <protection/>
    </xf>
    <xf numFmtId="0" fontId="18" fillId="0" borderId="10" xfId="0" applyFont="1" applyFill="1" applyBorder="1" applyAlignment="1" applyProtection="1">
      <alignment vertical="justify"/>
      <protection/>
    </xf>
    <xf numFmtId="0" fontId="19" fillId="0" borderId="17" xfId="0" applyFont="1" applyFill="1" applyBorder="1" applyAlignment="1" applyProtection="1">
      <alignment/>
      <protection/>
    </xf>
    <xf numFmtId="4" fontId="19" fillId="0" borderId="18" xfId="0" applyNumberFormat="1" applyFont="1" applyFill="1" applyBorder="1" applyAlignment="1" applyProtection="1">
      <alignment/>
      <protection/>
    </xf>
    <xf numFmtId="0" fontId="18" fillId="37" borderId="17" xfId="0" applyFont="1" applyFill="1" applyBorder="1" applyAlignment="1" applyProtection="1">
      <alignment/>
      <protection/>
    </xf>
    <xf numFmtId="0" fontId="19" fillId="37" borderId="18" xfId="0" applyFont="1" applyFill="1" applyBorder="1" applyAlignment="1" applyProtection="1">
      <alignment horizontal="center"/>
      <protection/>
    </xf>
    <xf numFmtId="4" fontId="19" fillId="0" borderId="29" xfId="0" applyNumberFormat="1" applyFont="1" applyFill="1" applyBorder="1" applyAlignment="1" applyProtection="1">
      <alignment/>
      <protection/>
    </xf>
    <xf numFmtId="0" fontId="19" fillId="37" borderId="29" xfId="0" applyFont="1" applyFill="1" applyBorder="1" applyAlignment="1" applyProtection="1">
      <alignment horizontal="center"/>
      <protection/>
    </xf>
    <xf numFmtId="0" fontId="21" fillId="0" borderId="37" xfId="0" applyFont="1" applyBorder="1" applyAlignment="1" applyProtection="1">
      <alignment vertical="top" wrapText="1"/>
      <protection/>
    </xf>
    <xf numFmtId="0" fontId="22" fillId="37" borderId="38" xfId="0" applyFont="1" applyFill="1" applyBorder="1" applyAlignment="1" applyProtection="1">
      <alignment vertical="justify"/>
      <protection/>
    </xf>
    <xf numFmtId="4" fontId="21" fillId="0" borderId="30" xfId="0" applyNumberFormat="1" applyFont="1" applyFill="1" applyBorder="1" applyAlignment="1" applyProtection="1">
      <alignment vertical="top" wrapText="1"/>
      <protection locked="0"/>
    </xf>
    <xf numFmtId="0" fontId="21" fillId="0" borderId="26" xfId="0" applyFont="1" applyFill="1" applyBorder="1" applyAlignment="1" applyProtection="1">
      <alignment horizontal="justify" vertical="justify"/>
      <protection/>
    </xf>
    <xf numFmtId="168" fontId="1" fillId="34" borderId="29" xfId="56" applyNumberFormat="1" applyFont="1" applyFill="1" applyBorder="1" applyAlignment="1" applyProtection="1">
      <alignment/>
      <protection/>
    </xf>
    <xf numFmtId="168" fontId="0" fillId="0" borderId="57" xfId="56" applyNumberFormat="1" applyFont="1" applyFill="1" applyBorder="1" applyAlignment="1" applyProtection="1">
      <alignment/>
      <protection/>
    </xf>
    <xf numFmtId="168" fontId="0" fillId="0" borderId="58" xfId="56" applyNumberFormat="1" applyFont="1" applyFill="1" applyBorder="1" applyAlignment="1" applyProtection="1">
      <alignment/>
      <protection/>
    </xf>
    <xf numFmtId="168" fontId="0" fillId="0" borderId="59" xfId="56" applyNumberFormat="1" applyFont="1" applyFill="1" applyBorder="1" applyAlignment="1" applyProtection="1">
      <alignment/>
      <protection/>
    </xf>
    <xf numFmtId="4" fontId="19" fillId="37" borderId="29" xfId="0" applyNumberFormat="1" applyFont="1" applyFill="1" applyBorder="1" applyAlignment="1" applyProtection="1">
      <alignment horizontal="center"/>
      <protection/>
    </xf>
    <xf numFmtId="0" fontId="0" fillId="0" borderId="0" xfId="0" applyFont="1" applyAlignment="1" applyProtection="1">
      <alignment/>
      <protection locked="0"/>
    </xf>
    <xf numFmtId="0" fontId="14" fillId="0" borderId="32" xfId="46" applyFont="1" applyBorder="1" applyAlignment="1" applyProtection="1" quotePrefix="1">
      <alignment/>
      <protection/>
    </xf>
    <xf numFmtId="0" fontId="41" fillId="0" borderId="0" xfId="0" applyFont="1" applyFill="1" applyAlignment="1" applyProtection="1">
      <alignment horizontal="center"/>
      <protection/>
    </xf>
    <xf numFmtId="49" fontId="27" fillId="0" borderId="0" xfId="0" applyNumberFormat="1" applyFont="1" applyFill="1" applyBorder="1" applyAlignment="1" applyProtection="1">
      <alignment/>
      <protection locked="0"/>
    </xf>
    <xf numFmtId="0" fontId="35" fillId="0" borderId="0" xfId="0" applyFont="1" applyAlignment="1" applyProtection="1">
      <alignment/>
      <protection/>
    </xf>
    <xf numFmtId="0" fontId="36" fillId="0" borderId="0" xfId="0" applyFont="1" applyAlignment="1" applyProtection="1">
      <alignment horizontal="center"/>
      <protection/>
    </xf>
    <xf numFmtId="0" fontId="35" fillId="0" borderId="0" xfId="0" applyFont="1" applyFill="1" applyAlignment="1" applyProtection="1">
      <alignment horizontal="left"/>
      <protection/>
    </xf>
    <xf numFmtId="0" fontId="35" fillId="0" borderId="0" xfId="0" applyFont="1" applyFill="1" applyAlignment="1" applyProtection="1">
      <alignment/>
      <protection/>
    </xf>
    <xf numFmtId="0" fontId="35" fillId="0" borderId="0" xfId="0" applyFont="1" applyFill="1" applyAlignment="1" applyProtection="1">
      <alignment vertical="top"/>
      <protection/>
    </xf>
    <xf numFmtId="0" fontId="39"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0" fillId="0" borderId="0" xfId="0" applyFill="1" applyAlignment="1" applyProtection="1">
      <alignment vertical="top"/>
      <protection locked="0"/>
    </xf>
    <xf numFmtId="0" fontId="42" fillId="0" borderId="0" xfId="0" applyFont="1" applyFill="1" applyBorder="1" applyAlignment="1" applyProtection="1">
      <alignment/>
      <protection locked="0"/>
    </xf>
    <xf numFmtId="0" fontId="37" fillId="0" borderId="0" xfId="0" applyFont="1" applyAlignment="1" applyProtection="1">
      <alignment vertical="top"/>
      <protection locked="0"/>
    </xf>
    <xf numFmtId="0" fontId="37" fillId="0" borderId="0" xfId="0" applyFont="1" applyFill="1" applyAlignment="1" applyProtection="1">
      <alignment/>
      <protection locked="0"/>
    </xf>
    <xf numFmtId="49" fontId="1" fillId="0" borderId="0" xfId="0" applyNumberFormat="1" applyFont="1" applyFill="1" applyBorder="1" applyAlignment="1" applyProtection="1">
      <alignment vertical="center"/>
      <protection locked="0"/>
    </xf>
    <xf numFmtId="0" fontId="1" fillId="35" borderId="0" xfId="0" applyFont="1" applyFill="1" applyBorder="1" applyAlignment="1" applyProtection="1">
      <alignment vertical="center"/>
      <protection locked="0"/>
    </xf>
    <xf numFmtId="0" fontId="19" fillId="35" borderId="0" xfId="0" applyFont="1" applyFill="1" applyAlignment="1" applyProtection="1">
      <alignment horizontal="left" vertical="top"/>
      <protection locked="0"/>
    </xf>
    <xf numFmtId="0" fontId="9" fillId="35" borderId="0" xfId="0" applyFont="1" applyFill="1" applyAlignment="1" applyProtection="1">
      <alignment horizontal="center" vertical="top"/>
      <protection locked="0"/>
    </xf>
    <xf numFmtId="0" fontId="11" fillId="35" borderId="0" xfId="0" applyFont="1" applyFill="1" applyAlignment="1" applyProtection="1">
      <alignment/>
      <protection locked="0"/>
    </xf>
    <xf numFmtId="0" fontId="21" fillId="35" borderId="0" xfId="0" applyFont="1" applyFill="1" applyAlignment="1" applyProtection="1">
      <alignment/>
      <protection locked="0"/>
    </xf>
    <xf numFmtId="0" fontId="10" fillId="35" borderId="0" xfId="0" applyFont="1" applyFill="1" applyBorder="1" applyAlignment="1" applyProtection="1">
      <alignment horizontal="center"/>
      <protection locked="0"/>
    </xf>
    <xf numFmtId="0" fontId="19" fillId="35" borderId="0" xfId="0" applyFont="1" applyFill="1" applyBorder="1" applyAlignment="1" applyProtection="1">
      <alignment horizontal="left"/>
      <protection locked="0"/>
    </xf>
    <xf numFmtId="4" fontId="0" fillId="0" borderId="0" xfId="0" applyNumberFormat="1" applyFill="1" applyAlignment="1" applyProtection="1">
      <alignment/>
      <protection locked="0"/>
    </xf>
    <xf numFmtId="0" fontId="0" fillId="0" borderId="0" xfId="0" applyFill="1" applyAlignment="1" applyProtection="1">
      <alignment/>
      <protection locked="0"/>
    </xf>
    <xf numFmtId="0" fontId="19" fillId="35" borderId="0" xfId="0" applyFont="1" applyFill="1" applyAlignment="1" applyProtection="1">
      <alignment horizontal="left" vertical="center"/>
      <protection locked="0"/>
    </xf>
    <xf numFmtId="0" fontId="10" fillId="35" borderId="0" xfId="0" applyFont="1" applyFill="1" applyAlignment="1" applyProtection="1">
      <alignment horizontal="center" vertical="center"/>
      <protection locked="0"/>
    </xf>
    <xf numFmtId="0" fontId="9" fillId="35" borderId="0" xfId="0" applyFont="1" applyFill="1" applyAlignment="1" applyProtection="1">
      <alignment horizontal="center" vertical="center"/>
      <protection locked="0"/>
    </xf>
    <xf numFmtId="167" fontId="0" fillId="0" borderId="0" xfId="49" applyFont="1" applyAlignment="1">
      <alignment/>
    </xf>
    <xf numFmtId="0" fontId="45" fillId="0" borderId="0" xfId="0" applyFont="1" applyAlignment="1">
      <alignment horizontal="center"/>
    </xf>
    <xf numFmtId="4" fontId="0" fillId="0" borderId="0" xfId="49" applyNumberFormat="1" applyFont="1" applyAlignment="1">
      <alignment/>
    </xf>
    <xf numFmtId="4" fontId="0" fillId="0" borderId="0" xfId="0" applyNumberFormat="1" applyAlignment="1">
      <alignment/>
    </xf>
    <xf numFmtId="4" fontId="0" fillId="0" borderId="62" xfId="0" applyNumberFormat="1" applyBorder="1" applyAlignment="1">
      <alignment/>
    </xf>
    <xf numFmtId="167" fontId="0" fillId="0" borderId="63" xfId="49" applyFont="1" applyBorder="1" applyAlignment="1">
      <alignment/>
    </xf>
    <xf numFmtId="4" fontId="0" fillId="0" borderId="64" xfId="0" applyNumberFormat="1" applyBorder="1" applyAlignment="1">
      <alignment/>
    </xf>
    <xf numFmtId="4" fontId="0" fillId="0" borderId="65" xfId="0" applyNumberFormat="1" applyBorder="1" applyAlignment="1">
      <alignment/>
    </xf>
    <xf numFmtId="9" fontId="0" fillId="0" borderId="65" xfId="56" applyFont="1" applyBorder="1" applyAlignment="1">
      <alignment/>
    </xf>
    <xf numFmtId="4" fontId="0" fillId="0" borderId="64" xfId="49" applyNumberFormat="1" applyFont="1" applyBorder="1" applyAlignment="1">
      <alignment/>
    </xf>
    <xf numFmtId="4" fontId="0" fillId="0" borderId="65" xfId="49" applyNumberFormat="1" applyFont="1" applyBorder="1" applyAlignment="1">
      <alignment/>
    </xf>
    <xf numFmtId="4" fontId="0" fillId="0" borderId="62" xfId="49" applyNumberFormat="1" applyFont="1" applyBorder="1" applyAlignment="1">
      <alignment/>
    </xf>
    <xf numFmtId="0" fontId="0" fillId="0" borderId="0" xfId="0" applyBorder="1" applyAlignment="1">
      <alignment/>
    </xf>
    <xf numFmtId="4" fontId="0" fillId="0" borderId="62" xfId="0" applyNumberFormat="1" applyBorder="1" applyAlignment="1" applyProtection="1">
      <alignment/>
      <protection locked="0"/>
    </xf>
    <xf numFmtId="167" fontId="0" fillId="0" borderId="0" xfId="49" applyFont="1" applyAlignment="1" applyProtection="1">
      <alignment/>
      <protection locked="0"/>
    </xf>
    <xf numFmtId="0" fontId="3" fillId="0" borderId="0" xfId="0" applyFont="1" applyAlignment="1" applyProtection="1">
      <alignment/>
      <protection locked="0"/>
    </xf>
    <xf numFmtId="0" fontId="3" fillId="0" borderId="50" xfId="0" applyFont="1" applyBorder="1" applyAlignment="1" applyProtection="1">
      <alignment/>
      <protection locked="0"/>
    </xf>
    <xf numFmtId="4" fontId="0" fillId="38" borderId="62" xfId="49" applyNumberFormat="1" applyFont="1" applyFill="1" applyBorder="1" applyAlignment="1" applyProtection="1">
      <alignment/>
      <protection locked="0"/>
    </xf>
    <xf numFmtId="4" fontId="0" fillId="0" borderId="66" xfId="49" applyNumberFormat="1" applyFont="1" applyFill="1" applyBorder="1" applyAlignment="1" applyProtection="1">
      <alignment/>
      <protection locked="0"/>
    </xf>
    <xf numFmtId="4" fontId="0" fillId="0" borderId="62" xfId="0" applyNumberFormat="1" applyFill="1" applyBorder="1" applyAlignment="1" applyProtection="1">
      <alignment/>
      <protection locked="0"/>
    </xf>
    <xf numFmtId="4" fontId="0" fillId="0" borderId="67" xfId="0" applyNumberFormat="1" applyFill="1" applyBorder="1" applyAlignment="1" applyProtection="1">
      <alignment/>
      <protection locked="0"/>
    </xf>
    <xf numFmtId="0" fontId="18" fillId="0" borderId="22" xfId="0" applyFont="1" applyBorder="1" applyAlignment="1" applyProtection="1">
      <alignment/>
      <protection/>
    </xf>
    <xf numFmtId="0" fontId="18" fillId="0" borderId="19" xfId="0" applyFont="1" applyBorder="1" applyAlignment="1" applyProtection="1">
      <alignment/>
      <protection/>
    </xf>
    <xf numFmtId="4" fontId="18" fillId="35" borderId="68" xfId="0" applyNumberFormat="1" applyFont="1" applyFill="1" applyBorder="1" applyAlignment="1" applyProtection="1">
      <alignment/>
      <protection locked="0"/>
    </xf>
    <xf numFmtId="4" fontId="18" fillId="35" borderId="69" xfId="0" applyNumberFormat="1" applyFont="1" applyFill="1" applyBorder="1" applyAlignment="1" applyProtection="1">
      <alignment/>
      <protection locked="0"/>
    </xf>
    <xf numFmtId="4" fontId="26" fillId="0" borderId="29" xfId="0" applyNumberFormat="1" applyFont="1" applyBorder="1" applyAlignment="1" applyProtection="1">
      <alignment/>
      <protection/>
    </xf>
    <xf numFmtId="4" fontId="11" fillId="34" borderId="30" xfId="0" applyNumberFormat="1" applyFont="1" applyFill="1" applyBorder="1" applyAlignment="1" applyProtection="1">
      <alignment horizontal="center" vertical="top" wrapText="1"/>
      <protection/>
    </xf>
    <xf numFmtId="4" fontId="11" fillId="34" borderId="29" xfId="0" applyNumberFormat="1" applyFont="1" applyFill="1" applyBorder="1" applyAlignment="1" applyProtection="1">
      <alignment horizontal="center"/>
      <protection/>
    </xf>
    <xf numFmtId="0" fontId="46" fillId="0" borderId="0" xfId="0" applyFont="1" applyAlignment="1">
      <alignment horizontal="center" vertical="top" wrapText="1"/>
    </xf>
    <xf numFmtId="4" fontId="26" fillId="0" borderId="0" xfId="0" applyNumberFormat="1" applyFont="1" applyFill="1" applyBorder="1" applyAlignment="1" applyProtection="1">
      <alignment vertical="top" wrapText="1"/>
      <protection/>
    </xf>
    <xf numFmtId="0" fontId="0" fillId="0" borderId="0" xfId="0" applyFont="1" applyAlignment="1">
      <alignment/>
    </xf>
    <xf numFmtId="0" fontId="0" fillId="0" borderId="70" xfId="0" applyFont="1" applyBorder="1" applyAlignment="1">
      <alignment/>
    </xf>
    <xf numFmtId="0" fontId="18" fillId="0" borderId="0" xfId="0" applyFont="1" applyAlignment="1" applyProtection="1">
      <alignment/>
      <protection locked="0"/>
    </xf>
    <xf numFmtId="0" fontId="19" fillId="0" borderId="15" xfId="0" applyFont="1" applyBorder="1" applyAlignment="1" applyProtection="1">
      <alignment/>
      <protection locked="0"/>
    </xf>
    <xf numFmtId="0" fontId="18" fillId="0" borderId="15" xfId="0" applyFont="1" applyBorder="1" applyAlignment="1" applyProtection="1">
      <alignment/>
      <protection locked="0"/>
    </xf>
    <xf numFmtId="0" fontId="18" fillId="0" borderId="13" xfId="0" applyFont="1" applyBorder="1" applyAlignment="1" applyProtection="1">
      <alignment/>
      <protection locked="0"/>
    </xf>
    <xf numFmtId="0" fontId="19" fillId="0" borderId="0" xfId="0" applyFont="1" applyAlignment="1" applyProtection="1">
      <alignment/>
      <protection locked="0"/>
    </xf>
    <xf numFmtId="0" fontId="50" fillId="39" borderId="38" xfId="0" applyFont="1" applyFill="1" applyBorder="1" applyAlignment="1" applyProtection="1">
      <alignment horizontal="center" wrapText="1"/>
      <protection/>
    </xf>
    <xf numFmtId="0" fontId="50" fillId="39" borderId="71" xfId="0" applyFont="1" applyFill="1" applyBorder="1" applyAlignment="1" applyProtection="1">
      <alignment horizontal="center" wrapText="1"/>
      <protection/>
    </xf>
    <xf numFmtId="0" fontId="50" fillId="39" borderId="30" xfId="0" applyFont="1" applyFill="1" applyBorder="1" applyAlignment="1" applyProtection="1">
      <alignment horizontal="center" wrapText="1"/>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14" fillId="0" borderId="60" xfId="46" applyBorder="1" applyAlignment="1" applyProtection="1">
      <alignment/>
      <protection/>
    </xf>
    <xf numFmtId="0" fontId="49" fillId="0" borderId="0" xfId="0" applyFont="1" applyAlignment="1" applyProtection="1">
      <alignment/>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1" fillId="0" borderId="0" xfId="0" applyFont="1" applyAlignment="1">
      <alignment/>
    </xf>
    <xf numFmtId="0" fontId="19" fillId="0" borderId="15" xfId="0" applyFont="1" applyBorder="1" applyAlignment="1">
      <alignment/>
    </xf>
    <xf numFmtId="0" fontId="18" fillId="0" borderId="0" xfId="0" applyFont="1" applyAlignment="1">
      <alignment/>
    </xf>
    <xf numFmtId="0" fontId="1" fillId="0" borderId="0" xfId="0" applyFont="1" applyBorder="1" applyAlignment="1">
      <alignment/>
    </xf>
    <xf numFmtId="0" fontId="49" fillId="0" borderId="0" xfId="0" applyFont="1" applyAlignment="1">
      <alignment/>
    </xf>
    <xf numFmtId="0" fontId="19" fillId="0" borderId="0" xfId="0" applyFont="1" applyFill="1" applyBorder="1" applyAlignment="1">
      <alignment horizontal="center"/>
    </xf>
    <xf numFmtId="0" fontId="19" fillId="0" borderId="0" xfId="0" applyFont="1" applyFill="1" applyBorder="1" applyAlignment="1">
      <alignment horizontal="left"/>
    </xf>
    <xf numFmtId="0" fontId="19" fillId="0" borderId="0" xfId="0" applyFont="1" applyFill="1" applyBorder="1" applyAlignment="1">
      <alignment horizontal="right"/>
    </xf>
    <xf numFmtId="0" fontId="1" fillId="0" borderId="0" xfId="0" applyFont="1" applyFill="1" applyBorder="1" applyAlignment="1" applyProtection="1">
      <alignment/>
      <protection/>
    </xf>
    <xf numFmtId="49" fontId="1" fillId="0" borderId="0" xfId="0" applyNumberFormat="1" applyFont="1" applyFill="1" applyBorder="1" applyAlignment="1" applyProtection="1">
      <alignment/>
      <protection/>
    </xf>
    <xf numFmtId="0" fontId="0" fillId="0" borderId="12" xfId="0" applyFont="1" applyFill="1" applyBorder="1" applyAlignment="1" applyProtection="1">
      <alignment/>
      <protection/>
    </xf>
    <xf numFmtId="0" fontId="1" fillId="0" borderId="12" xfId="0" applyFont="1" applyFill="1" applyBorder="1" applyAlignment="1" applyProtection="1">
      <alignment horizontal="center"/>
      <protection/>
    </xf>
    <xf numFmtId="4" fontId="0" fillId="0" borderId="10" xfId="0" applyNumberFormat="1" applyFont="1" applyFill="1" applyBorder="1" applyAlignment="1" applyProtection="1">
      <alignment/>
      <protection locked="0"/>
    </xf>
    <xf numFmtId="4" fontId="0"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0" fontId="18" fillId="0" borderId="15" xfId="0" applyFont="1" applyBorder="1" applyAlignment="1">
      <alignment/>
    </xf>
    <xf numFmtId="0" fontId="18" fillId="0" borderId="13" xfId="0" applyFont="1" applyBorder="1" applyAlignment="1">
      <alignment/>
    </xf>
    <xf numFmtId="0" fontId="19" fillId="0" borderId="0" xfId="0" applyFont="1" applyAlignment="1">
      <alignment/>
    </xf>
    <xf numFmtId="0" fontId="0" fillId="0" borderId="19" xfId="0" applyBorder="1" applyAlignment="1" applyProtection="1">
      <alignment/>
      <protection locked="0"/>
    </xf>
    <xf numFmtId="49" fontId="1" fillId="0" borderId="0" xfId="0" applyNumberFormat="1" applyFont="1" applyBorder="1" applyAlignment="1" applyProtection="1">
      <alignment/>
      <protection locked="0"/>
    </xf>
    <xf numFmtId="4" fontId="0" fillId="0" borderId="0" xfId="0" applyNumberFormat="1" applyBorder="1" applyAlignment="1" applyProtection="1">
      <alignment/>
      <protection locked="0"/>
    </xf>
    <xf numFmtId="4" fontId="0" fillId="0" borderId="20" xfId="0" applyNumberFormat="1" applyBorder="1" applyAlignment="1" applyProtection="1">
      <alignment/>
      <protection locked="0"/>
    </xf>
    <xf numFmtId="0" fontId="0" fillId="37" borderId="50" xfId="0" applyFill="1" applyBorder="1" applyAlignment="1">
      <alignment/>
    </xf>
    <xf numFmtId="0" fontId="53" fillId="0" borderId="0" xfId="0" applyFont="1" applyAlignment="1">
      <alignment/>
    </xf>
    <xf numFmtId="0" fontId="18" fillId="0" borderId="0" xfId="0" applyFont="1" applyBorder="1" applyAlignment="1">
      <alignment/>
    </xf>
    <xf numFmtId="0" fontId="54" fillId="0" borderId="0" xfId="0" applyFont="1" applyFill="1" applyBorder="1" applyAlignment="1">
      <alignment horizontal="left"/>
    </xf>
    <xf numFmtId="168" fontId="11" fillId="0" borderId="10" xfId="56" applyNumberFormat="1" applyFont="1" applyFill="1" applyBorder="1" applyAlignment="1">
      <alignment horizontal="center"/>
    </xf>
    <xf numFmtId="0" fontId="0" fillId="0" borderId="0" xfId="0" applyFill="1" applyBorder="1" applyAlignment="1">
      <alignment/>
    </xf>
    <xf numFmtId="0" fontId="1" fillId="0" borderId="1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xf>
    <xf numFmtId="4" fontId="1" fillId="0" borderId="0" xfId="0" applyNumberFormat="1" applyFont="1" applyBorder="1" applyAlignment="1">
      <alignment/>
    </xf>
    <xf numFmtId="4" fontId="1" fillId="0" borderId="69" xfId="0" applyNumberFormat="1" applyFont="1" applyBorder="1" applyAlignment="1">
      <alignment/>
    </xf>
    <xf numFmtId="9" fontId="1" fillId="0" borderId="69" xfId="0" applyNumberFormat="1" applyFont="1" applyBorder="1" applyAlignment="1">
      <alignment horizontal="center"/>
    </xf>
    <xf numFmtId="4" fontId="0" fillId="0" borderId="0" xfId="0" applyNumberFormat="1" applyBorder="1" applyAlignment="1">
      <alignment/>
    </xf>
    <xf numFmtId="4" fontId="0" fillId="0" borderId="69" xfId="0" applyNumberFormat="1" applyBorder="1" applyAlignment="1">
      <alignment/>
    </xf>
    <xf numFmtId="9" fontId="0" fillId="0" borderId="69" xfId="0" applyNumberFormat="1" applyBorder="1" applyAlignment="1">
      <alignment horizontal="center"/>
    </xf>
    <xf numFmtId="0" fontId="0" fillId="0" borderId="19" xfId="0" applyFont="1" applyFill="1" applyBorder="1" applyAlignment="1">
      <alignment horizontal="justify" vertical="center" wrapText="1"/>
    </xf>
    <xf numFmtId="9" fontId="0" fillId="0" borderId="0" xfId="56" applyFont="1" applyBorder="1" applyAlignment="1">
      <alignment horizontal="center"/>
    </xf>
    <xf numFmtId="0" fontId="1" fillId="0" borderId="19" xfId="0" applyFont="1" applyFill="1" applyBorder="1" applyAlignment="1">
      <alignment horizontal="justify" vertical="center" wrapText="1"/>
    </xf>
    <xf numFmtId="0" fontId="0" fillId="0" borderId="69" xfId="0" applyBorder="1" applyAlignment="1">
      <alignment/>
    </xf>
    <xf numFmtId="0" fontId="0" fillId="0" borderId="19" xfId="0" applyFont="1" applyFill="1" applyBorder="1" applyAlignment="1">
      <alignment horizontal="justify"/>
    </xf>
    <xf numFmtId="0" fontId="1" fillId="0" borderId="69" xfId="0" applyFont="1" applyFill="1" applyBorder="1" applyAlignment="1">
      <alignment horizontal="center"/>
    </xf>
    <xf numFmtId="0" fontId="1" fillId="0" borderId="19" xfId="0" applyFont="1" applyFill="1" applyBorder="1" applyAlignment="1">
      <alignment horizontal="justify"/>
    </xf>
    <xf numFmtId="49" fontId="1" fillId="0" borderId="69" xfId="0" applyNumberFormat="1" applyFont="1" applyFill="1" applyBorder="1" applyAlignment="1">
      <alignment horizontal="center"/>
    </xf>
    <xf numFmtId="0" fontId="0" fillId="0" borderId="19" xfId="0" applyBorder="1" applyAlignment="1">
      <alignment horizontal="justify"/>
    </xf>
    <xf numFmtId="0" fontId="1" fillId="0" borderId="19" xfId="0" applyFont="1" applyBorder="1" applyAlignment="1">
      <alignment horizontal="justify"/>
    </xf>
    <xf numFmtId="0" fontId="1" fillId="0" borderId="69" xfId="0" applyFont="1" applyBorder="1" applyAlignment="1">
      <alignment/>
    </xf>
    <xf numFmtId="0" fontId="52" fillId="0" borderId="19" xfId="0" applyFont="1" applyFill="1" applyBorder="1" applyAlignment="1">
      <alignment horizontal="justify"/>
    </xf>
    <xf numFmtId="0" fontId="1" fillId="0" borderId="27" xfId="0" applyFont="1" applyBorder="1" applyAlignment="1">
      <alignment/>
    </xf>
    <xf numFmtId="0" fontId="1" fillId="0" borderId="72" xfId="0" applyFont="1" applyBorder="1" applyAlignment="1">
      <alignment/>
    </xf>
    <xf numFmtId="4" fontId="0" fillId="0" borderId="50" xfId="0" applyNumberFormat="1" applyBorder="1" applyAlignment="1">
      <alignment/>
    </xf>
    <xf numFmtId="4" fontId="0" fillId="0" borderId="72" xfId="0" applyNumberFormat="1" applyBorder="1" applyAlignment="1">
      <alignment/>
    </xf>
    <xf numFmtId="9" fontId="0" fillId="0" borderId="72" xfId="0" applyNumberFormat="1" applyBorder="1" applyAlignment="1">
      <alignment horizontal="center"/>
    </xf>
    <xf numFmtId="9" fontId="0" fillId="0" borderId="0" xfId="0" applyNumberFormat="1" applyBorder="1" applyAlignment="1">
      <alignment horizontal="center"/>
    </xf>
    <xf numFmtId="0" fontId="49" fillId="0" borderId="0" xfId="0" applyFont="1" applyAlignment="1">
      <alignment horizontal="justify"/>
    </xf>
    <xf numFmtId="0" fontId="0" fillId="0" borderId="0" xfId="0" applyAlignment="1">
      <alignment horizontal="justify"/>
    </xf>
    <xf numFmtId="0" fontId="14" fillId="0" borderId="34" xfId="46" applyFont="1" applyBorder="1" applyAlignment="1" applyProtection="1">
      <alignment/>
      <protection locked="0"/>
    </xf>
    <xf numFmtId="4" fontId="46" fillId="0" borderId="0" xfId="0" applyNumberFormat="1" applyFont="1" applyAlignment="1" applyProtection="1">
      <alignment horizontal="right" vertical="top" wrapText="1"/>
      <protection/>
    </xf>
    <xf numFmtId="4" fontId="51" fillId="0" borderId="0" xfId="0" applyNumberFormat="1" applyFont="1" applyAlignment="1" applyProtection="1">
      <alignment horizontal="right" vertical="top" wrapText="1"/>
      <protection/>
    </xf>
    <xf numFmtId="4" fontId="1" fillId="0" borderId="68" xfId="0" applyNumberFormat="1" applyFont="1" applyBorder="1" applyAlignment="1">
      <alignment/>
    </xf>
    <xf numFmtId="0" fontId="49" fillId="0" borderId="0" xfId="0" applyFont="1" applyAlignment="1">
      <alignment horizontal="left"/>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horizontal="right"/>
      <protection/>
    </xf>
    <xf numFmtId="4" fontId="0" fillId="0" borderId="62" xfId="49" applyNumberFormat="1" applyFont="1" applyFill="1" applyBorder="1" applyAlignment="1" applyProtection="1">
      <alignment/>
      <protection/>
    </xf>
    <xf numFmtId="0" fontId="1" fillId="35" borderId="27" xfId="0" applyFont="1" applyFill="1" applyBorder="1" applyAlignment="1">
      <alignment/>
    </xf>
    <xf numFmtId="0" fontId="0" fillId="35" borderId="50" xfId="0" applyFill="1" applyBorder="1" applyAlignment="1">
      <alignment/>
    </xf>
    <xf numFmtId="4" fontId="0" fillId="35" borderId="50" xfId="0" applyNumberFormat="1" applyFill="1" applyBorder="1" applyAlignment="1">
      <alignment/>
    </xf>
    <xf numFmtId="0" fontId="1" fillId="35" borderId="17" xfId="0" applyFont="1" applyFill="1" applyBorder="1" applyAlignment="1">
      <alignment/>
    </xf>
    <xf numFmtId="0" fontId="0" fillId="35" borderId="46" xfId="0" applyFill="1" applyBorder="1" applyAlignment="1">
      <alignment/>
    </xf>
    <xf numFmtId="4" fontId="0" fillId="35" borderId="46" xfId="0" applyNumberFormat="1" applyFill="1" applyBorder="1" applyAlignment="1">
      <alignment/>
    </xf>
    <xf numFmtId="4" fontId="11" fillId="35" borderId="29" xfId="0" applyNumberFormat="1" applyFont="1" applyFill="1" applyBorder="1" applyAlignment="1">
      <alignment/>
    </xf>
    <xf numFmtId="168" fontId="11" fillId="0" borderId="0" xfId="56" applyNumberFormat="1" applyFont="1" applyFill="1" applyBorder="1" applyAlignment="1">
      <alignment horizontal="center"/>
    </xf>
    <xf numFmtId="0" fontId="0" fillId="0" borderId="0" xfId="0" applyFill="1" applyAlignment="1">
      <alignment/>
    </xf>
    <xf numFmtId="4" fontId="1" fillId="40" borderId="72" xfId="0" applyNumberFormat="1" applyFont="1" applyFill="1" applyBorder="1" applyAlignment="1">
      <alignment horizontal="center" vertical="center" wrapText="1"/>
    </xf>
    <xf numFmtId="4" fontId="0" fillId="0" borderId="69" xfId="0" applyNumberFormat="1" applyBorder="1" applyAlignment="1" applyProtection="1">
      <alignment/>
      <protection locked="0"/>
    </xf>
    <xf numFmtId="0" fontId="0" fillId="0" borderId="69" xfId="0" applyBorder="1" applyAlignment="1" applyProtection="1">
      <alignment/>
      <protection locked="0"/>
    </xf>
    <xf numFmtId="49" fontId="49" fillId="0" borderId="0" xfId="0" applyNumberFormat="1" applyFont="1" applyAlignment="1">
      <alignment/>
    </xf>
    <xf numFmtId="0" fontId="27" fillId="0" borderId="0" xfId="0" applyFont="1" applyAlignment="1" applyProtection="1">
      <alignment/>
      <protection/>
    </xf>
    <xf numFmtId="0" fontId="11" fillId="0" borderId="0" xfId="0" applyFont="1" applyAlignment="1">
      <alignment vertical="center"/>
    </xf>
    <xf numFmtId="0" fontId="55" fillId="0" borderId="0" xfId="0" applyFont="1" applyAlignment="1">
      <alignment horizontal="justify" vertical="top" wrapText="1"/>
    </xf>
    <xf numFmtId="0" fontId="49" fillId="0" borderId="50" xfId="0" applyFont="1" applyBorder="1" applyAlignment="1">
      <alignment/>
    </xf>
    <xf numFmtId="0" fontId="0" fillId="37" borderId="29" xfId="0" applyFill="1" applyBorder="1" applyAlignment="1" applyProtection="1">
      <alignment horizontal="center"/>
      <protection/>
    </xf>
    <xf numFmtId="0" fontId="1" fillId="37" borderId="29" xfId="0" applyFont="1" applyFill="1" applyBorder="1" applyAlignment="1" applyProtection="1">
      <alignment horizontal="center"/>
      <protection/>
    </xf>
    <xf numFmtId="0" fontId="55" fillId="0" borderId="0" xfId="0" applyFont="1" applyBorder="1" applyAlignment="1">
      <alignment horizontal="left"/>
    </xf>
    <xf numFmtId="0" fontId="1" fillId="0" borderId="0" xfId="0" applyFont="1" applyFill="1" applyBorder="1" applyAlignment="1" applyProtection="1">
      <alignment horizontal="left"/>
      <protection/>
    </xf>
    <xf numFmtId="0" fontId="49" fillId="0" borderId="0" xfId="0" applyFont="1" applyFill="1" applyAlignment="1">
      <alignment/>
    </xf>
    <xf numFmtId="49" fontId="49" fillId="0" borderId="0" xfId="0" applyNumberFormat="1" applyFont="1" applyFill="1" applyAlignment="1">
      <alignment/>
    </xf>
    <xf numFmtId="4" fontId="21" fillId="41" borderId="0" xfId="0" applyNumberFormat="1" applyFont="1" applyFill="1" applyBorder="1" applyAlignment="1" applyProtection="1">
      <alignment vertical="top" wrapText="1"/>
      <protection locked="0"/>
    </xf>
    <xf numFmtId="4" fontId="21" fillId="41" borderId="0" xfId="0" applyNumberFormat="1" applyFont="1" applyFill="1" applyAlignment="1" applyProtection="1">
      <alignment/>
      <protection/>
    </xf>
    <xf numFmtId="4" fontId="21" fillId="41" borderId="0" xfId="0" applyNumberFormat="1" applyFont="1" applyFill="1" applyBorder="1" applyAlignment="1" applyProtection="1">
      <alignment vertical="top" wrapText="1"/>
      <protection/>
    </xf>
    <xf numFmtId="4" fontId="22" fillId="0" borderId="0" xfId="0" applyNumberFormat="1" applyFont="1" applyFill="1" applyBorder="1" applyAlignment="1" applyProtection="1">
      <alignment/>
      <protection/>
    </xf>
    <xf numFmtId="4" fontId="22" fillId="35" borderId="24" xfId="0" applyNumberFormat="1" applyFont="1" applyFill="1" applyBorder="1" applyAlignment="1" applyProtection="1">
      <alignment/>
      <protection/>
    </xf>
    <xf numFmtId="4" fontId="21" fillId="0" borderId="24" xfId="0" applyNumberFormat="1" applyFont="1" applyFill="1" applyBorder="1" applyAlignment="1" applyProtection="1">
      <alignment/>
      <protection locked="0"/>
    </xf>
    <xf numFmtId="0" fontId="0" fillId="0" borderId="10" xfId="0" applyBorder="1" applyAlignment="1" applyProtection="1">
      <alignment horizontal="center"/>
      <protection locked="0"/>
    </xf>
    <xf numFmtId="0" fontId="0" fillId="0" borderId="53" xfId="0" applyBorder="1" applyAlignment="1" applyProtection="1">
      <alignment horizontal="center"/>
      <protection locked="0"/>
    </xf>
    <xf numFmtId="0" fontId="51" fillId="0" borderId="0" xfId="0" applyFont="1" applyAlignment="1" applyProtection="1">
      <alignment/>
      <protection locked="0"/>
    </xf>
    <xf numFmtId="0" fontId="11" fillId="0" borderId="0" xfId="0" applyFont="1" applyAlignment="1">
      <alignment/>
    </xf>
    <xf numFmtId="0" fontId="1" fillId="0" borderId="0" xfId="0" applyFont="1" applyAlignment="1">
      <alignment horizontal="center"/>
    </xf>
    <xf numFmtId="0" fontId="0" fillId="0" borderId="0" xfId="0" applyAlignment="1">
      <alignment horizontal="center" vertical="center" textRotation="90" wrapText="1"/>
    </xf>
    <xf numFmtId="4" fontId="1" fillId="41" borderId="10" xfId="0" applyNumberFormat="1" applyFont="1" applyFill="1" applyBorder="1" applyAlignment="1">
      <alignment/>
    </xf>
    <xf numFmtId="0" fontId="1" fillId="40" borderId="0" xfId="0" applyFont="1" applyFill="1" applyAlignment="1">
      <alignment/>
    </xf>
    <xf numFmtId="4" fontId="1" fillId="35" borderId="10" xfId="0" applyNumberFormat="1" applyFont="1" applyFill="1" applyBorder="1" applyAlignment="1">
      <alignment/>
    </xf>
    <xf numFmtId="4" fontId="1" fillId="40" borderId="10" xfId="0" applyNumberFormat="1" applyFont="1" applyFill="1" applyBorder="1" applyAlignment="1">
      <alignment/>
    </xf>
    <xf numFmtId="0" fontId="1" fillId="34" borderId="10" xfId="0" applyFont="1" applyFill="1" applyBorder="1" applyAlignment="1">
      <alignment/>
    </xf>
    <xf numFmtId="4" fontId="1" fillId="34" borderId="10" xfId="0" applyNumberFormat="1" applyFont="1" applyFill="1" applyBorder="1" applyAlignment="1">
      <alignment/>
    </xf>
    <xf numFmtId="0" fontId="1" fillId="40" borderId="10" xfId="0" applyFont="1" applyFill="1" applyBorder="1" applyAlignment="1">
      <alignment/>
    </xf>
    <xf numFmtId="0" fontId="44" fillId="0" borderId="0" xfId="0" applyFont="1" applyAlignment="1">
      <alignment/>
    </xf>
    <xf numFmtId="4" fontId="44" fillId="0" borderId="0" xfId="0" applyNumberFormat="1" applyFont="1" applyAlignment="1">
      <alignment/>
    </xf>
    <xf numFmtId="0" fontId="0" fillId="0" borderId="10" xfId="0" applyBorder="1" applyAlignment="1" applyProtection="1">
      <alignment vertical="top" wrapText="1"/>
      <protection locked="0"/>
    </xf>
    <xf numFmtId="0" fontId="19" fillId="35" borderId="0" xfId="0" applyFont="1" applyFill="1" applyAlignment="1" applyProtection="1">
      <alignment horizontal="left"/>
      <protection locked="0"/>
    </xf>
    <xf numFmtId="4" fontId="1" fillId="35" borderId="16" xfId="0" applyNumberFormat="1" applyFont="1" applyFill="1" applyBorder="1" applyAlignment="1" applyProtection="1">
      <alignment horizontal="center"/>
      <protection/>
    </xf>
    <xf numFmtId="2" fontId="1" fillId="35" borderId="26" xfId="0" applyNumberFormat="1" applyFont="1" applyFill="1" applyBorder="1" applyAlignment="1" applyProtection="1">
      <alignment horizontal="center"/>
      <protection/>
    </xf>
    <xf numFmtId="4" fontId="1" fillId="35" borderId="24" xfId="0" applyNumberFormat="1" applyFont="1" applyFill="1" applyBorder="1" applyAlignment="1" applyProtection="1">
      <alignment horizontal="center"/>
      <protection/>
    </xf>
    <xf numFmtId="0" fontId="1" fillId="34" borderId="40" xfId="0" applyFont="1" applyFill="1" applyBorder="1" applyAlignment="1" applyProtection="1">
      <alignment horizontal="center"/>
      <protection/>
    </xf>
    <xf numFmtId="0" fontId="1" fillId="0" borderId="10" xfId="0" applyFont="1" applyFill="1" applyBorder="1" applyAlignment="1" applyProtection="1">
      <alignment horizontal="justify" vertical="top" wrapText="1"/>
      <protection locked="0"/>
    </xf>
    <xf numFmtId="0" fontId="1" fillId="0" borderId="10"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protection locked="0"/>
    </xf>
    <xf numFmtId="9" fontId="0" fillId="0" borderId="10" xfId="56" applyFont="1" applyBorder="1" applyAlignment="1">
      <alignment horizontal="center"/>
    </xf>
    <xf numFmtId="0" fontId="0"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protection locked="0"/>
    </xf>
    <xf numFmtId="0" fontId="1" fillId="0" borderId="10" xfId="0" applyFont="1" applyFill="1" applyBorder="1" applyAlignment="1" applyProtection="1">
      <alignment horizontal="justify"/>
      <protection locked="0"/>
    </xf>
    <xf numFmtId="0" fontId="0" fillId="0" borderId="10" xfId="0" applyBorder="1" applyAlignment="1" applyProtection="1">
      <alignment horizontal="justify"/>
      <protection locked="0"/>
    </xf>
    <xf numFmtId="0" fontId="1" fillId="0" borderId="10" xfId="0" applyFont="1" applyBorder="1" applyAlignment="1" applyProtection="1">
      <alignment horizontal="justify"/>
      <protection locked="0"/>
    </xf>
    <xf numFmtId="0" fontId="52" fillId="0" borderId="10" xfId="0" applyFont="1" applyFill="1" applyBorder="1" applyAlignment="1" applyProtection="1">
      <alignment horizontal="justify"/>
      <protection locked="0"/>
    </xf>
    <xf numFmtId="0" fontId="1" fillId="0" borderId="10" xfId="0" applyFont="1" applyBorder="1" applyAlignment="1" applyProtection="1">
      <alignment/>
      <protection locked="0"/>
    </xf>
    <xf numFmtId="9" fontId="0" fillId="0" borderId="10" xfId="0" applyNumberFormat="1" applyBorder="1" applyAlignment="1">
      <alignment horizontal="center"/>
    </xf>
    <xf numFmtId="0" fontId="3" fillId="0" borderId="50" xfId="0" applyFont="1" applyBorder="1" applyAlignment="1" applyProtection="1">
      <alignment/>
      <protection/>
    </xf>
    <xf numFmtId="0" fontId="14" fillId="0" borderId="34" xfId="46" applyBorder="1" applyAlignment="1" applyProtection="1">
      <alignment/>
      <protection locked="0"/>
    </xf>
    <xf numFmtId="4" fontId="18" fillId="37" borderId="29" xfId="0" applyNumberFormat="1" applyFont="1" applyFill="1" applyBorder="1" applyAlignment="1" applyProtection="1">
      <alignment/>
      <protection locked="0"/>
    </xf>
    <xf numFmtId="4" fontId="1" fillId="0" borderId="22" xfId="0" applyNumberFormat="1" applyFont="1" applyBorder="1" applyAlignment="1">
      <alignment/>
    </xf>
    <xf numFmtId="4" fontId="0" fillId="0" borderId="19" xfId="0" applyNumberFormat="1" applyBorder="1" applyAlignment="1">
      <alignment/>
    </xf>
    <xf numFmtId="4" fontId="0" fillId="0" borderId="19" xfId="0" applyNumberFormat="1" applyBorder="1" applyAlignment="1" applyProtection="1">
      <alignment/>
      <protection locked="0"/>
    </xf>
    <xf numFmtId="4" fontId="0" fillId="0" borderId="27" xfId="0" applyNumberFormat="1" applyBorder="1" applyAlignment="1">
      <alignment/>
    </xf>
    <xf numFmtId="4" fontId="1" fillId="0" borderId="41" xfId="0" applyNumberFormat="1" applyFont="1" applyBorder="1" applyAlignment="1">
      <alignment/>
    </xf>
    <xf numFmtId="4" fontId="0" fillId="0" borderId="20" xfId="0" applyNumberFormat="1" applyBorder="1" applyAlignment="1">
      <alignment/>
    </xf>
    <xf numFmtId="4" fontId="0" fillId="0" borderId="73" xfId="0" applyNumberFormat="1" applyBorder="1" applyAlignment="1">
      <alignment/>
    </xf>
    <xf numFmtId="4" fontId="0" fillId="0" borderId="12" xfId="49" applyNumberFormat="1" applyFont="1" applyBorder="1" applyAlignment="1" applyProtection="1">
      <alignment/>
      <protection locked="0"/>
    </xf>
    <xf numFmtId="4" fontId="0" fillId="0" borderId="10" xfId="49" applyNumberFormat="1" applyFont="1" applyBorder="1" applyAlignment="1" applyProtection="1">
      <alignment/>
      <protection locked="0"/>
    </xf>
    <xf numFmtId="4" fontId="0" fillId="0" borderId="12" xfId="49" applyNumberFormat="1" applyFont="1" applyBorder="1" applyAlignment="1" applyProtection="1">
      <alignment/>
      <protection/>
    </xf>
    <xf numFmtId="4" fontId="0" fillId="0" borderId="12" xfId="49" applyNumberFormat="1" applyFont="1" applyBorder="1" applyAlignment="1" applyProtection="1">
      <alignment horizontal="justify" vertical="justify" wrapText="1"/>
      <protection locked="0"/>
    </xf>
    <xf numFmtId="4" fontId="0" fillId="0" borderId="10" xfId="49" applyNumberFormat="1" applyFont="1" applyBorder="1" applyAlignment="1" applyProtection="1">
      <alignment/>
      <protection/>
    </xf>
    <xf numFmtId="4" fontId="0" fillId="0" borderId="10" xfId="0" applyNumberFormat="1" applyFont="1" applyFill="1" applyBorder="1" applyAlignment="1" applyProtection="1">
      <alignment horizontal="right"/>
      <protection locked="0"/>
    </xf>
    <xf numFmtId="0" fontId="51" fillId="0" borderId="0" xfId="0" applyFont="1" applyAlignment="1" applyProtection="1">
      <alignment/>
      <protection/>
    </xf>
    <xf numFmtId="0" fontId="51" fillId="0" borderId="0" xfId="0" applyFont="1" applyAlignment="1" applyProtection="1">
      <alignment horizontal="right" vertical="top" wrapText="1"/>
      <protection/>
    </xf>
    <xf numFmtId="0" fontId="46" fillId="0" borderId="0" xfId="0" applyFont="1" applyAlignment="1" applyProtection="1">
      <alignment horizontal="center" vertical="top" wrapText="1"/>
      <protection/>
    </xf>
    <xf numFmtId="0" fontId="46" fillId="0" borderId="0" xfId="0" applyFont="1" applyAlignment="1" applyProtection="1">
      <alignment vertical="top" wrapText="1"/>
      <protection/>
    </xf>
    <xf numFmtId="0" fontId="51" fillId="0" borderId="0" xfId="0" applyFont="1" applyAlignment="1" applyProtection="1">
      <alignment vertical="top" wrapText="1"/>
      <protection/>
    </xf>
    <xf numFmtId="4" fontId="51" fillId="0" borderId="0" xfId="0" applyNumberFormat="1" applyFont="1" applyAlignment="1" applyProtection="1">
      <alignment vertical="top" wrapText="1"/>
      <protection/>
    </xf>
    <xf numFmtId="0" fontId="51" fillId="0" borderId="0" xfId="0" applyFont="1" applyAlignment="1" applyProtection="1">
      <alignment horizontal="justify" vertical="top" wrapText="1"/>
      <protection/>
    </xf>
    <xf numFmtId="4" fontId="46" fillId="0" borderId="0" xfId="0" applyNumberFormat="1" applyFont="1" applyAlignment="1" applyProtection="1">
      <alignment horizontal="right" vertical="top"/>
      <protection/>
    </xf>
    <xf numFmtId="4" fontId="51" fillId="0" borderId="0" xfId="0" applyNumberFormat="1" applyFont="1" applyAlignment="1" applyProtection="1">
      <alignment horizontal="right" vertical="top"/>
      <protection/>
    </xf>
    <xf numFmtId="2" fontId="46" fillId="0" borderId="0" xfId="0" applyNumberFormat="1" applyFont="1" applyAlignment="1" applyProtection="1">
      <alignment vertical="top"/>
      <protection/>
    </xf>
    <xf numFmtId="4" fontId="46" fillId="0" borderId="0" xfId="0" applyNumberFormat="1" applyFont="1" applyAlignment="1" applyProtection="1">
      <alignment vertical="top"/>
      <protection/>
    </xf>
    <xf numFmtId="169" fontId="1" fillId="0" borderId="13" xfId="51" applyNumberFormat="1" applyFont="1" applyBorder="1" applyAlignment="1" applyProtection="1">
      <alignment/>
      <protection/>
    </xf>
    <xf numFmtId="169" fontId="0" fillId="0" borderId="13" xfId="51" applyNumberFormat="1" applyFont="1" applyBorder="1" applyAlignment="1" applyProtection="1">
      <alignment/>
      <protection/>
    </xf>
    <xf numFmtId="169" fontId="1" fillId="0" borderId="0" xfId="51" applyNumberFormat="1" applyFont="1" applyBorder="1" applyAlignment="1" applyProtection="1">
      <alignment/>
      <protection/>
    </xf>
    <xf numFmtId="4" fontId="0" fillId="0" borderId="0" xfId="0" applyNumberFormat="1" applyAlignment="1" applyProtection="1">
      <alignment/>
      <protection/>
    </xf>
    <xf numFmtId="0" fontId="19" fillId="0" borderId="15" xfId="0" applyFont="1" applyBorder="1" applyAlignment="1" applyProtection="1">
      <alignment/>
      <protection/>
    </xf>
    <xf numFmtId="0" fontId="0" fillId="0" borderId="15" xfId="0" applyBorder="1" applyAlignment="1" applyProtection="1">
      <alignment/>
      <protection/>
    </xf>
    <xf numFmtId="0" fontId="46" fillId="0" borderId="0" xfId="0" applyFont="1" applyAlignment="1" applyProtection="1">
      <alignment/>
      <protection/>
    </xf>
    <xf numFmtId="0" fontId="18" fillId="0" borderId="0" xfId="0" applyFont="1" applyAlignment="1" applyProtection="1">
      <alignment/>
      <protection/>
    </xf>
    <xf numFmtId="0" fontId="19" fillId="0" borderId="15" xfId="0" applyFont="1" applyBorder="1" applyAlignment="1" applyProtection="1">
      <alignment horizontal="left"/>
      <protection/>
    </xf>
    <xf numFmtId="0" fontId="1"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protection/>
    </xf>
    <xf numFmtId="0" fontId="19" fillId="0" borderId="0" xfId="0" applyFont="1" applyBorder="1" applyAlignment="1" applyProtection="1">
      <alignment horizontal="center"/>
      <protection/>
    </xf>
    <xf numFmtId="0" fontId="19" fillId="0" borderId="15" xfId="0" applyFont="1" applyBorder="1" applyAlignment="1" applyProtection="1">
      <alignment horizontal="center"/>
      <protection/>
    </xf>
    <xf numFmtId="0" fontId="49" fillId="0" borderId="0" xfId="0" applyFont="1" applyAlignment="1" applyProtection="1">
      <alignment/>
      <protection/>
    </xf>
    <xf numFmtId="0" fontId="19" fillId="0" borderId="0" xfId="0" applyFont="1" applyFill="1" applyBorder="1" applyAlignment="1" applyProtection="1">
      <alignment horizontal="center"/>
      <protection/>
    </xf>
    <xf numFmtId="0" fontId="0" fillId="0" borderId="0" xfId="0" applyFont="1" applyAlignment="1" applyProtection="1">
      <alignment/>
      <protection/>
    </xf>
    <xf numFmtId="0" fontId="49" fillId="0" borderId="10" xfId="0" applyFont="1" applyFill="1" applyBorder="1" applyAlignment="1" applyProtection="1">
      <alignment/>
      <protection/>
    </xf>
    <xf numFmtId="0" fontId="49" fillId="0" borderId="16" xfId="0" applyFont="1" applyFill="1" applyBorder="1" applyAlignment="1" applyProtection="1">
      <alignment/>
      <protection/>
    </xf>
    <xf numFmtId="0" fontId="44" fillId="0" borderId="0" xfId="0" applyFont="1" applyFill="1" applyBorder="1" applyAlignment="1" applyProtection="1">
      <alignment/>
      <protection/>
    </xf>
    <xf numFmtId="0" fontId="52" fillId="0" borderId="10" xfId="0" applyFont="1" applyFill="1" applyBorder="1" applyAlignment="1" applyProtection="1">
      <alignment/>
      <protection/>
    </xf>
    <xf numFmtId="0" fontId="18" fillId="0" borderId="15" xfId="0" applyFont="1" applyBorder="1" applyAlignment="1" applyProtection="1">
      <alignment/>
      <protection/>
    </xf>
    <xf numFmtId="0" fontId="18" fillId="0" borderId="13" xfId="0" applyFont="1" applyBorder="1" applyAlignment="1" applyProtection="1">
      <alignment/>
      <protection/>
    </xf>
    <xf numFmtId="0" fontId="19" fillId="0" borderId="0" xfId="0" applyFont="1" applyAlignment="1" applyProtection="1">
      <alignment/>
      <protection/>
    </xf>
    <xf numFmtId="0" fontId="1" fillId="0" borderId="0" xfId="0" applyFont="1" applyAlignment="1" applyProtection="1">
      <alignment horizontal="center" wrapText="1"/>
      <protection/>
    </xf>
    <xf numFmtId="0" fontId="0" fillId="0" borderId="0" xfId="0" applyFont="1" applyAlignment="1" applyProtection="1">
      <alignment/>
      <protection locked="0"/>
    </xf>
    <xf numFmtId="0" fontId="0" fillId="0" borderId="15" xfId="0" applyFont="1" applyBorder="1" applyAlignment="1" applyProtection="1">
      <alignment/>
      <protection/>
    </xf>
    <xf numFmtId="0" fontId="1" fillId="0" borderId="15" xfId="0" applyFont="1" applyBorder="1" applyAlignment="1" applyProtection="1">
      <alignment/>
      <protection/>
    </xf>
    <xf numFmtId="0" fontId="0" fillId="0" borderId="13" xfId="0" applyFont="1" applyBorder="1" applyAlignment="1" applyProtection="1">
      <alignment/>
      <protection locked="0"/>
    </xf>
    <xf numFmtId="0" fontId="18" fillId="13" borderId="10" xfId="0" applyFont="1" applyFill="1" applyBorder="1" applyAlignment="1" applyProtection="1">
      <alignment horizontal="left" vertical="justify"/>
      <protection/>
    </xf>
    <xf numFmtId="4" fontId="18" fillId="13" borderId="10" xfId="0" applyNumberFormat="1" applyFont="1" applyFill="1" applyBorder="1" applyAlignment="1" applyProtection="1">
      <alignment/>
      <protection/>
    </xf>
    <xf numFmtId="4" fontId="18" fillId="13" borderId="10" xfId="0" applyNumberFormat="1" applyFont="1" applyFill="1" applyBorder="1" applyAlignment="1" applyProtection="1">
      <alignment/>
      <protection locked="0"/>
    </xf>
    <xf numFmtId="167" fontId="0" fillId="0" borderId="0" xfId="49" applyFont="1" applyAlignment="1" applyProtection="1">
      <alignment/>
      <protection/>
    </xf>
    <xf numFmtId="0" fontId="108" fillId="0" borderId="0" xfId="0" applyFont="1" applyAlignment="1" applyProtection="1">
      <alignment/>
      <protection/>
    </xf>
    <xf numFmtId="0" fontId="0" fillId="0" borderId="0" xfId="0" applyFont="1" applyAlignment="1" applyProtection="1">
      <alignment/>
      <protection/>
    </xf>
    <xf numFmtId="0" fontId="107" fillId="0" borderId="0" xfId="0" applyFont="1" applyAlignment="1" applyProtection="1">
      <alignment/>
      <protection/>
    </xf>
    <xf numFmtId="167" fontId="107" fillId="0" borderId="0" xfId="49" applyFont="1" applyAlignment="1" applyProtection="1">
      <alignment/>
      <protection/>
    </xf>
    <xf numFmtId="0" fontId="109" fillId="0" borderId="0" xfId="0" applyFont="1" applyAlignment="1" applyProtection="1">
      <alignment/>
      <protection/>
    </xf>
    <xf numFmtId="0" fontId="107" fillId="42" borderId="0" xfId="0" applyFont="1" applyFill="1" applyAlignment="1" applyProtection="1">
      <alignment/>
      <protection/>
    </xf>
    <xf numFmtId="0" fontId="3" fillId="0" borderId="0" xfId="0" applyFont="1" applyBorder="1" applyAlignment="1" applyProtection="1">
      <alignment/>
      <protection/>
    </xf>
    <xf numFmtId="0" fontId="0" fillId="0" borderId="10" xfId="0" applyBorder="1" applyAlignment="1" applyProtection="1">
      <alignment/>
      <protection/>
    </xf>
    <xf numFmtId="176" fontId="0" fillId="0" borderId="10" xfId="0" applyNumberFormat="1" applyBorder="1" applyAlignment="1" applyProtection="1">
      <alignment horizontal="center"/>
      <protection locked="0"/>
    </xf>
    <xf numFmtId="0" fontId="14" fillId="0" borderId="32" xfId="46" applyBorder="1" applyAlignment="1" applyProtection="1" quotePrefix="1">
      <alignment/>
      <protection/>
    </xf>
    <xf numFmtId="0" fontId="110" fillId="0" borderId="0" xfId="0" applyFont="1" applyBorder="1" applyAlignment="1" applyProtection="1">
      <alignment vertical="top" wrapText="1"/>
      <protection/>
    </xf>
    <xf numFmtId="0" fontId="49" fillId="0" borderId="10" xfId="0" applyFont="1" applyFill="1" applyBorder="1" applyAlignment="1" applyProtection="1">
      <alignment/>
      <protection locked="0"/>
    </xf>
    <xf numFmtId="0" fontId="1" fillId="0" borderId="10" xfId="0" applyFont="1" applyBorder="1" applyAlignment="1" applyProtection="1">
      <alignment horizontal="center"/>
      <protection locked="0"/>
    </xf>
    <xf numFmtId="1" fontId="1" fillId="0" borderId="10" xfId="0" applyNumberFormat="1" applyFont="1" applyBorder="1" applyAlignment="1" applyProtection="1">
      <alignment horizontal="center"/>
      <protection locked="0"/>
    </xf>
    <xf numFmtId="0" fontId="0" fillId="0" borderId="19" xfId="0" applyFont="1" applyBorder="1" applyAlignment="1">
      <alignment horizontal="justify"/>
    </xf>
    <xf numFmtId="0" fontId="21" fillId="43" borderId="0" xfId="0" applyFont="1" applyFill="1" applyBorder="1" applyAlignment="1" applyProtection="1">
      <alignment vertical="top" wrapText="1"/>
      <protection/>
    </xf>
    <xf numFmtId="4" fontId="21" fillId="43" borderId="0" xfId="0" applyNumberFormat="1" applyFont="1" applyFill="1" applyBorder="1" applyAlignment="1" applyProtection="1">
      <alignment vertical="top" wrapText="1"/>
      <protection locked="0"/>
    </xf>
    <xf numFmtId="0" fontId="0" fillId="43" borderId="0" xfId="0" applyFill="1" applyAlignment="1" applyProtection="1">
      <alignment/>
      <protection locked="0"/>
    </xf>
    <xf numFmtId="4" fontId="21" fillId="7" borderId="0" xfId="0" applyNumberFormat="1" applyFont="1" applyFill="1" applyAlignment="1" applyProtection="1">
      <alignment/>
      <protection/>
    </xf>
    <xf numFmtId="4" fontId="21" fillId="7" borderId="0" xfId="0" applyNumberFormat="1" applyFont="1" applyFill="1" applyBorder="1" applyAlignment="1" applyProtection="1">
      <alignment vertical="top" wrapText="1"/>
      <protection locked="0"/>
    </xf>
    <xf numFmtId="0" fontId="0" fillId="43" borderId="0" xfId="0" applyFont="1" applyFill="1" applyBorder="1" applyAlignment="1">
      <alignment vertical="top" wrapText="1"/>
    </xf>
    <xf numFmtId="0" fontId="111" fillId="43" borderId="0" xfId="0" applyFont="1" applyFill="1" applyBorder="1" applyAlignment="1" applyProtection="1">
      <alignment/>
      <protection/>
    </xf>
    <xf numFmtId="4" fontId="111" fillId="43" borderId="0" xfId="0" applyNumberFormat="1" applyFont="1" applyFill="1" applyBorder="1" applyAlignment="1" applyProtection="1">
      <alignment/>
      <protection/>
    </xf>
    <xf numFmtId="0" fontId="112" fillId="43" borderId="0" xfId="0" applyFont="1" applyFill="1" applyAlignment="1" applyProtection="1">
      <alignment horizontal="center" vertical="center"/>
      <protection/>
    </xf>
    <xf numFmtId="0" fontId="0" fillId="43" borderId="0" xfId="0" applyFont="1" applyFill="1" applyAlignment="1" applyProtection="1">
      <alignment/>
      <protection locked="0"/>
    </xf>
    <xf numFmtId="4" fontId="18" fillId="13" borderId="10" xfId="0" applyNumberFormat="1" applyFont="1" applyFill="1" applyBorder="1" applyAlignment="1" applyProtection="1">
      <alignment horizontal="left" vertical="justify"/>
      <protection/>
    </xf>
    <xf numFmtId="4" fontId="18" fillId="43" borderId="10" xfId="0" applyNumberFormat="1" applyFont="1" applyFill="1" applyBorder="1" applyAlignment="1" applyProtection="1">
      <alignment horizontal="left" vertical="justify"/>
      <protection/>
    </xf>
    <xf numFmtId="4" fontId="18" fillId="43" borderId="10" xfId="0" applyNumberFormat="1" applyFont="1" applyFill="1" applyBorder="1" applyAlignment="1" applyProtection="1">
      <alignment/>
      <protection/>
    </xf>
    <xf numFmtId="0" fontId="18" fillId="43" borderId="10" xfId="0" applyFont="1" applyFill="1" applyBorder="1" applyAlignment="1" applyProtection="1">
      <alignment horizontal="left" vertical="justify"/>
      <protection/>
    </xf>
    <xf numFmtId="0" fontId="22" fillId="34" borderId="27" xfId="0" applyFont="1" applyFill="1" applyBorder="1" applyAlignment="1" applyProtection="1">
      <alignment/>
      <protection/>
    </xf>
    <xf numFmtId="0" fontId="21" fillId="0" borderId="53" xfId="0" applyFont="1" applyFill="1" applyBorder="1" applyAlignment="1" applyProtection="1">
      <alignment/>
      <protection/>
    </xf>
    <xf numFmtId="0" fontId="21" fillId="35" borderId="12" xfId="0" applyFont="1" applyFill="1" applyBorder="1" applyAlignment="1" applyProtection="1">
      <alignment/>
      <protection locked="0"/>
    </xf>
    <xf numFmtId="4" fontId="21" fillId="0" borderId="19" xfId="0" applyNumberFormat="1" applyFont="1" applyFill="1" applyBorder="1" applyAlignment="1" applyProtection="1">
      <alignment/>
      <protection locked="0"/>
    </xf>
    <xf numFmtId="0" fontId="1" fillId="0" borderId="74" xfId="0" applyFont="1" applyFill="1" applyBorder="1" applyAlignment="1" applyProtection="1">
      <alignment horizontal="left"/>
      <protection/>
    </xf>
    <xf numFmtId="0" fontId="1" fillId="0" borderId="74" xfId="0" applyFont="1" applyFill="1" applyBorder="1" applyAlignment="1" applyProtection="1">
      <alignment horizontal="center"/>
      <protection/>
    </xf>
    <xf numFmtId="4" fontId="1" fillId="37" borderId="61" xfId="0" applyNumberFormat="1" applyFont="1" applyFill="1" applyBorder="1" applyAlignment="1" applyProtection="1">
      <alignment horizontal="right"/>
      <protection/>
    </xf>
    <xf numFmtId="4" fontId="1" fillId="37" borderId="48" xfId="0" applyNumberFormat="1" applyFont="1" applyFill="1" applyBorder="1" applyAlignment="1" applyProtection="1">
      <alignment horizontal="right"/>
      <protection/>
    </xf>
    <xf numFmtId="4" fontId="0" fillId="0" borderId="32" xfId="0" applyNumberFormat="1" applyFont="1" applyFill="1" applyBorder="1" applyAlignment="1" applyProtection="1">
      <alignment horizontal="right"/>
      <protection locked="0"/>
    </xf>
    <xf numFmtId="4" fontId="0" fillId="0" borderId="33" xfId="0" applyNumberFormat="1" applyFont="1" applyFill="1" applyBorder="1" applyAlignment="1" applyProtection="1">
      <alignment horizontal="right"/>
      <protection locked="0"/>
    </xf>
    <xf numFmtId="4" fontId="0" fillId="0" borderId="34" xfId="0" applyNumberFormat="1" applyFont="1" applyFill="1" applyBorder="1" applyAlignment="1" applyProtection="1">
      <alignment horizontal="right"/>
      <protection locked="0"/>
    </xf>
    <xf numFmtId="0" fontId="21" fillId="43" borderId="0" xfId="0" applyFont="1" applyFill="1" applyBorder="1" applyAlignment="1" applyProtection="1">
      <alignment/>
      <protection/>
    </xf>
    <xf numFmtId="4" fontId="112" fillId="35" borderId="0" xfId="0" applyNumberFormat="1" applyFont="1" applyFill="1" applyBorder="1" applyAlignment="1" applyProtection="1">
      <alignment vertical="top" wrapText="1"/>
      <protection locked="0"/>
    </xf>
    <xf numFmtId="0" fontId="0" fillId="13" borderId="47" xfId="0" applyFont="1" applyFill="1" applyBorder="1" applyAlignment="1" applyProtection="1">
      <alignment/>
      <protection/>
    </xf>
    <xf numFmtId="4" fontId="0" fillId="13" borderId="10" xfId="0" applyNumberFormat="1" applyFill="1" applyBorder="1" applyAlignment="1" applyProtection="1">
      <alignment/>
      <protection locked="0"/>
    </xf>
    <xf numFmtId="4" fontId="21" fillId="13" borderId="10" xfId="0" applyNumberFormat="1" applyFont="1" applyFill="1" applyBorder="1" applyAlignment="1" applyProtection="1">
      <alignment/>
      <protection/>
    </xf>
    <xf numFmtId="4" fontId="21" fillId="13" borderId="35" xfId="0" applyNumberFormat="1" applyFont="1" applyFill="1" applyBorder="1" applyAlignment="1" applyProtection="1">
      <alignment vertical="top" wrapText="1"/>
      <protection locked="0"/>
    </xf>
    <xf numFmtId="168" fontId="21" fillId="35" borderId="26" xfId="0" applyNumberFormat="1" applyFont="1" applyFill="1" applyBorder="1" applyAlignment="1" applyProtection="1">
      <alignment horizontal="center" vertical="center"/>
      <protection locked="0"/>
    </xf>
    <xf numFmtId="0" fontId="21" fillId="0" borderId="14" xfId="0" applyFont="1" applyFill="1" applyBorder="1" applyAlignment="1" applyProtection="1">
      <alignment/>
      <protection/>
    </xf>
    <xf numFmtId="4" fontId="21" fillId="0" borderId="75" xfId="0" applyNumberFormat="1" applyFont="1" applyFill="1" applyBorder="1" applyAlignment="1" applyProtection="1">
      <alignment/>
      <protection/>
    </xf>
    <xf numFmtId="0" fontId="24" fillId="0" borderId="0" xfId="0" applyFont="1" applyFill="1" applyBorder="1" applyAlignment="1" applyProtection="1">
      <alignment/>
      <protection/>
    </xf>
    <xf numFmtId="0" fontId="21" fillId="35" borderId="0" xfId="0" applyFont="1" applyFill="1" applyBorder="1" applyAlignment="1" applyProtection="1">
      <alignment/>
      <protection locked="0"/>
    </xf>
    <xf numFmtId="0" fontId="22" fillId="43" borderId="0" xfId="0" applyFont="1" applyFill="1" applyBorder="1" applyAlignment="1" applyProtection="1">
      <alignment/>
      <protection/>
    </xf>
    <xf numFmtId="4" fontId="22" fillId="43" borderId="0" xfId="0" applyNumberFormat="1" applyFont="1" applyFill="1" applyBorder="1" applyAlignment="1" applyProtection="1">
      <alignment/>
      <protection/>
    </xf>
    <xf numFmtId="4" fontId="21" fillId="13" borderId="0" xfId="0" applyNumberFormat="1" applyFont="1" applyFill="1" applyAlignment="1" applyProtection="1">
      <alignment/>
      <protection/>
    </xf>
    <xf numFmtId="4" fontId="21" fillId="13" borderId="0" xfId="0" applyNumberFormat="1" applyFont="1" applyFill="1" applyBorder="1" applyAlignment="1" applyProtection="1">
      <alignment vertical="top" wrapText="1"/>
      <protection locked="0"/>
    </xf>
    <xf numFmtId="0" fontId="22" fillId="43" borderId="0" xfId="0" applyFont="1" applyFill="1" applyBorder="1" applyAlignment="1" applyProtection="1">
      <alignment vertical="top" wrapText="1"/>
      <protection/>
    </xf>
    <xf numFmtId="4" fontId="22" fillId="43" borderId="0" xfId="0" applyNumberFormat="1" applyFont="1" applyFill="1" applyBorder="1" applyAlignment="1" applyProtection="1">
      <alignment vertical="top" wrapText="1"/>
      <protection/>
    </xf>
    <xf numFmtId="0" fontId="1" fillId="44" borderId="0" xfId="0" applyFont="1" applyFill="1" applyAlignment="1" applyProtection="1">
      <alignment/>
      <protection locked="0"/>
    </xf>
    <xf numFmtId="0" fontId="0" fillId="44" borderId="0" xfId="0" applyFill="1" applyAlignment="1" applyProtection="1">
      <alignment/>
      <protection locked="0"/>
    </xf>
    <xf numFmtId="4" fontId="1" fillId="44" borderId="10" xfId="0" applyNumberFormat="1" applyFont="1" applyFill="1" applyBorder="1" applyAlignment="1" applyProtection="1">
      <alignment/>
      <protection/>
    </xf>
    <xf numFmtId="0" fontId="21" fillId="13" borderId="0" xfId="0" applyFont="1" applyFill="1" applyBorder="1" applyAlignment="1" applyProtection="1">
      <alignment vertical="top" wrapText="1"/>
      <protection/>
    </xf>
    <xf numFmtId="0" fontId="21" fillId="44" borderId="19" xfId="0" applyFont="1" applyFill="1" applyBorder="1" applyAlignment="1" applyProtection="1">
      <alignment/>
      <protection/>
    </xf>
    <xf numFmtId="4" fontId="21" fillId="44" borderId="24" xfId="0" applyNumberFormat="1" applyFont="1" applyFill="1" applyBorder="1" applyAlignment="1" applyProtection="1">
      <alignment/>
      <protection/>
    </xf>
    <xf numFmtId="0" fontId="14" fillId="0" borderId="0" xfId="46" applyAlignment="1" applyProtection="1">
      <alignment/>
      <protection/>
    </xf>
    <xf numFmtId="9" fontId="22" fillId="43" borderId="10" xfId="0" applyNumberFormat="1" applyFont="1" applyFill="1" applyBorder="1" applyAlignment="1" applyProtection="1">
      <alignment horizontal="left" vertical="justify"/>
      <protection/>
    </xf>
    <xf numFmtId="0" fontId="22" fillId="43" borderId="0" xfId="0" applyFont="1" applyFill="1" applyAlignment="1" applyProtection="1">
      <alignment vertical="center"/>
      <protection locked="0"/>
    </xf>
    <xf numFmtId="0" fontId="113" fillId="44" borderId="0" xfId="0" applyFont="1" applyFill="1" applyBorder="1" applyAlignment="1" applyProtection="1">
      <alignment vertical="top" wrapText="1"/>
      <protection/>
    </xf>
    <xf numFmtId="0" fontId="36" fillId="19" borderId="0" xfId="0" applyFont="1" applyFill="1" applyBorder="1" applyAlignment="1" applyProtection="1">
      <alignment/>
      <protection locked="0"/>
    </xf>
    <xf numFmtId="0" fontId="36" fillId="19" borderId="0" xfId="0" applyFont="1" applyFill="1" applyBorder="1" applyAlignment="1" applyProtection="1">
      <alignment/>
      <protection/>
    </xf>
    <xf numFmtId="0" fontId="22" fillId="19" borderId="61" xfId="0" applyFont="1" applyFill="1" applyBorder="1" applyAlignment="1" applyProtection="1">
      <alignment/>
      <protection/>
    </xf>
    <xf numFmtId="0" fontId="22" fillId="19" borderId="61" xfId="0" applyFont="1" applyFill="1" applyBorder="1" applyAlignment="1" applyProtection="1">
      <alignment horizontal="center" vertical="justify"/>
      <protection/>
    </xf>
    <xf numFmtId="0" fontId="22" fillId="19" borderId="48" xfId="0" applyFont="1" applyFill="1" applyBorder="1" applyAlignment="1" applyProtection="1">
      <alignment horizontal="center" vertical="justify"/>
      <protection/>
    </xf>
    <xf numFmtId="0" fontId="1" fillId="19" borderId="49" xfId="0" applyFont="1" applyFill="1" applyBorder="1" applyAlignment="1" applyProtection="1">
      <alignment horizontal="center"/>
      <protection/>
    </xf>
    <xf numFmtId="0" fontId="1" fillId="19" borderId="61" xfId="0" applyFont="1" applyFill="1" applyBorder="1" applyAlignment="1" applyProtection="1">
      <alignment horizontal="center"/>
      <protection/>
    </xf>
    <xf numFmtId="0" fontId="1" fillId="19" borderId="48" xfId="0" applyFont="1" applyFill="1" applyBorder="1" applyAlignment="1" applyProtection="1">
      <alignment horizontal="center"/>
      <protection/>
    </xf>
    <xf numFmtId="0" fontId="1" fillId="19" borderId="37" xfId="0" applyFont="1" applyFill="1" applyBorder="1" applyAlignment="1" applyProtection="1">
      <alignment horizontal="center" vertical="center" wrapText="1"/>
      <protection/>
    </xf>
    <xf numFmtId="0" fontId="1" fillId="19" borderId="33" xfId="0" applyFont="1" applyFill="1" applyBorder="1" applyAlignment="1" applyProtection="1">
      <alignment horizontal="center" wrapText="1"/>
      <protection/>
    </xf>
    <xf numFmtId="0" fontId="1" fillId="19" borderId="34" xfId="0" applyFont="1" applyFill="1" applyBorder="1" applyAlignment="1" applyProtection="1">
      <alignment horizontal="center" vertical="center" wrapText="1"/>
      <protection/>
    </xf>
    <xf numFmtId="4" fontId="1" fillId="19" borderId="49" xfId="0" applyNumberFormat="1" applyFont="1" applyFill="1" applyBorder="1" applyAlignment="1" applyProtection="1">
      <alignment horizontal="center" vertical="top" wrapText="1"/>
      <protection/>
    </xf>
    <xf numFmtId="4" fontId="1" fillId="19" borderId="61" xfId="0" applyNumberFormat="1" applyFont="1" applyFill="1" applyBorder="1" applyAlignment="1">
      <alignment horizontal="center" vertical="top" wrapText="1"/>
    </xf>
    <xf numFmtId="4" fontId="1" fillId="19" borderId="76" xfId="0" applyNumberFormat="1" applyFont="1" applyFill="1" applyBorder="1" applyAlignment="1">
      <alignment horizontal="center" vertical="top" wrapText="1"/>
    </xf>
    <xf numFmtId="4" fontId="0" fillId="19" borderId="20" xfId="0" applyNumberFormat="1" applyFill="1" applyBorder="1" applyAlignment="1" applyProtection="1">
      <alignment/>
      <protection/>
    </xf>
    <xf numFmtId="4" fontId="1" fillId="19" borderId="20" xfId="0" applyNumberFormat="1" applyFont="1" applyFill="1" applyBorder="1" applyAlignment="1">
      <alignment/>
    </xf>
    <xf numFmtId="0" fontId="0" fillId="19" borderId="19" xfId="0" applyFill="1" applyBorder="1" applyAlignment="1" applyProtection="1">
      <alignment/>
      <protection/>
    </xf>
    <xf numFmtId="0" fontId="1" fillId="19" borderId="0" xfId="0" applyFont="1" applyFill="1" applyBorder="1" applyAlignment="1" applyProtection="1">
      <alignment/>
      <protection/>
    </xf>
    <xf numFmtId="4" fontId="0" fillId="19" borderId="0" xfId="0" applyNumberFormat="1" applyFill="1" applyBorder="1" applyAlignment="1" applyProtection="1">
      <alignment/>
      <protection/>
    </xf>
    <xf numFmtId="0" fontId="0" fillId="19" borderId="0" xfId="0" applyFill="1" applyBorder="1" applyAlignment="1" applyProtection="1">
      <alignment/>
      <protection/>
    </xf>
    <xf numFmtId="0" fontId="1" fillId="19" borderId="19" xfId="0" applyFont="1" applyFill="1" applyBorder="1" applyAlignment="1">
      <alignment/>
    </xf>
    <xf numFmtId="0" fontId="0" fillId="19" borderId="0" xfId="0" applyFill="1" applyBorder="1" applyAlignment="1">
      <alignment/>
    </xf>
    <xf numFmtId="4" fontId="1" fillId="19" borderId="0" xfId="0" applyNumberFormat="1" applyFont="1" applyFill="1" applyBorder="1" applyAlignment="1">
      <alignment/>
    </xf>
    <xf numFmtId="4" fontId="0" fillId="19" borderId="0" xfId="0" applyNumberFormat="1" applyFill="1" applyBorder="1" applyAlignment="1">
      <alignment/>
    </xf>
    <xf numFmtId="0" fontId="0" fillId="19" borderId="19" xfId="0" applyFill="1" applyBorder="1" applyAlignment="1">
      <alignment/>
    </xf>
    <xf numFmtId="0" fontId="1" fillId="19" borderId="0" xfId="0" applyFont="1" applyFill="1" applyBorder="1" applyAlignment="1">
      <alignment/>
    </xf>
    <xf numFmtId="4" fontId="0" fillId="19" borderId="20" xfId="0" applyNumberFormat="1" applyFill="1" applyBorder="1" applyAlignment="1">
      <alignment/>
    </xf>
    <xf numFmtId="0" fontId="1" fillId="19" borderId="27" xfId="0" applyFont="1" applyFill="1" applyBorder="1" applyAlignment="1">
      <alignment/>
    </xf>
    <xf numFmtId="0" fontId="0" fillId="19" borderId="20" xfId="0" applyFill="1" applyBorder="1" applyAlignment="1">
      <alignment/>
    </xf>
    <xf numFmtId="4" fontId="11" fillId="19" borderId="20" xfId="0" applyNumberFormat="1" applyFont="1" applyFill="1" applyBorder="1" applyAlignment="1">
      <alignment/>
    </xf>
    <xf numFmtId="4" fontId="0" fillId="19" borderId="50" xfId="0" applyNumberFormat="1" applyFill="1" applyBorder="1" applyAlignment="1">
      <alignment/>
    </xf>
    <xf numFmtId="0" fontId="0" fillId="19" borderId="50" xfId="0" applyFill="1" applyBorder="1" applyAlignment="1">
      <alignment/>
    </xf>
    <xf numFmtId="4" fontId="11" fillId="19" borderId="73" xfId="0" applyNumberFormat="1" applyFont="1" applyFill="1" applyBorder="1" applyAlignment="1">
      <alignment/>
    </xf>
    <xf numFmtId="0" fontId="1" fillId="19" borderId="17" xfId="0" applyFont="1" applyFill="1" applyBorder="1" applyAlignment="1">
      <alignment horizontal="center" vertical="center" wrapText="1"/>
    </xf>
    <xf numFmtId="0" fontId="1" fillId="19" borderId="29" xfId="0" applyFont="1" applyFill="1" applyBorder="1" applyAlignment="1">
      <alignment horizontal="center" vertical="center" wrapText="1"/>
    </xf>
    <xf numFmtId="0" fontId="1" fillId="19" borderId="46" xfId="0" applyFont="1" applyFill="1" applyBorder="1" applyAlignment="1">
      <alignment horizontal="center" vertical="center" wrapText="1"/>
    </xf>
    <xf numFmtId="0" fontId="1" fillId="19" borderId="68" xfId="0" applyFont="1" applyFill="1" applyBorder="1" applyAlignment="1">
      <alignment horizontal="center" vertical="center" wrapText="1"/>
    </xf>
    <xf numFmtId="4" fontId="1" fillId="19" borderId="46" xfId="0" applyNumberFormat="1" applyFont="1" applyFill="1" applyBorder="1" applyAlignment="1">
      <alignment/>
    </xf>
    <xf numFmtId="4" fontId="1" fillId="19" borderId="50" xfId="0" applyNumberFormat="1" applyFont="1" applyFill="1" applyBorder="1" applyAlignment="1">
      <alignment/>
    </xf>
    <xf numFmtId="9" fontId="1" fillId="19" borderId="46" xfId="56" applyFont="1" applyFill="1" applyBorder="1" applyAlignment="1">
      <alignment horizontal="center"/>
    </xf>
    <xf numFmtId="9" fontId="1" fillId="19" borderId="29" xfId="56" applyFont="1" applyFill="1" applyBorder="1" applyAlignment="1">
      <alignment horizontal="center"/>
    </xf>
    <xf numFmtId="0" fontId="1" fillId="19" borderId="17" xfId="0" applyFont="1" applyFill="1" applyBorder="1" applyAlignment="1" applyProtection="1">
      <alignment horizontal="center" vertical="center" wrapText="1"/>
      <protection/>
    </xf>
    <xf numFmtId="0" fontId="1" fillId="19" borderId="29" xfId="0" applyFont="1" applyFill="1" applyBorder="1" applyAlignment="1" applyProtection="1">
      <alignment horizontal="center" vertical="center" wrapText="1"/>
      <protection/>
    </xf>
    <xf numFmtId="0" fontId="1" fillId="19" borderId="46" xfId="0" applyFont="1" applyFill="1" applyBorder="1" applyAlignment="1" applyProtection="1">
      <alignment horizontal="center" vertical="center" wrapText="1"/>
      <protection/>
    </xf>
    <xf numFmtId="0" fontId="1" fillId="19" borderId="22" xfId="0" applyFont="1" applyFill="1" applyBorder="1" applyAlignment="1" applyProtection="1">
      <alignment horizontal="center" vertical="center" wrapText="1"/>
      <protection/>
    </xf>
    <xf numFmtId="0" fontId="1" fillId="19" borderId="68" xfId="0" applyFont="1" applyFill="1" applyBorder="1" applyAlignment="1" applyProtection="1">
      <alignment horizontal="center" vertical="center" wrapText="1"/>
      <protection/>
    </xf>
    <xf numFmtId="0" fontId="1" fillId="19" borderId="74" xfId="0" applyFont="1" applyFill="1" applyBorder="1" applyAlignment="1" applyProtection="1">
      <alignment horizontal="center" vertical="center" wrapText="1"/>
      <protection/>
    </xf>
    <xf numFmtId="4" fontId="1" fillId="19" borderId="68" xfId="0" applyNumberFormat="1" applyFont="1" applyFill="1" applyBorder="1" applyAlignment="1" applyProtection="1">
      <alignment horizontal="center" vertical="center" wrapText="1"/>
      <protection/>
    </xf>
    <xf numFmtId="4" fontId="1" fillId="42" borderId="68" xfId="0" applyNumberFormat="1" applyFont="1" applyFill="1" applyBorder="1" applyAlignment="1" applyProtection="1">
      <alignment/>
      <protection/>
    </xf>
    <xf numFmtId="0" fontId="1" fillId="19" borderId="10" xfId="0" applyFont="1" applyFill="1" applyBorder="1" applyAlignment="1" applyProtection="1">
      <alignment/>
      <protection/>
    </xf>
    <xf numFmtId="0" fontId="1" fillId="19" borderId="10" xfId="0" applyFont="1" applyFill="1" applyBorder="1" applyAlignment="1" applyProtection="1">
      <alignment horizontal="center" vertical="center" wrapText="1"/>
      <protection/>
    </xf>
    <xf numFmtId="0" fontId="1" fillId="19" borderId="12" xfId="0" applyFont="1" applyFill="1" applyBorder="1" applyAlignment="1" applyProtection="1">
      <alignment horizontal="center"/>
      <protection/>
    </xf>
    <xf numFmtId="0" fontId="1" fillId="19" borderId="10" xfId="0" applyFont="1" applyFill="1" applyBorder="1" applyAlignment="1">
      <alignment horizontal="center"/>
    </xf>
    <xf numFmtId="4" fontId="1" fillId="19" borderId="53" xfId="0" applyNumberFormat="1" applyFont="1" applyFill="1" applyBorder="1" applyAlignment="1" applyProtection="1">
      <alignment horizontal="center"/>
      <protection/>
    </xf>
    <xf numFmtId="4" fontId="1" fillId="19" borderId="16" xfId="0" applyNumberFormat="1" applyFont="1" applyFill="1" applyBorder="1" applyAlignment="1" applyProtection="1">
      <alignment horizontal="center"/>
      <protection/>
    </xf>
    <xf numFmtId="1" fontId="1" fillId="19" borderId="16" xfId="0" applyNumberFormat="1" applyFont="1" applyFill="1" applyBorder="1" applyAlignment="1" applyProtection="1">
      <alignment horizontal="center"/>
      <protection/>
    </xf>
    <xf numFmtId="0" fontId="0" fillId="19" borderId="12" xfId="0" applyFill="1" applyBorder="1" applyAlignment="1" applyProtection="1">
      <alignment/>
      <protection locked="0"/>
    </xf>
    <xf numFmtId="4" fontId="1" fillId="19" borderId="48" xfId="0" applyNumberFormat="1" applyFont="1" applyFill="1" applyBorder="1" applyAlignment="1" applyProtection="1">
      <alignment/>
      <protection/>
    </xf>
    <xf numFmtId="4" fontId="1" fillId="19" borderId="60" xfId="0" applyNumberFormat="1" applyFont="1" applyFill="1" applyBorder="1" applyAlignment="1" applyProtection="1">
      <alignment/>
      <protection/>
    </xf>
    <xf numFmtId="0" fontId="0" fillId="19" borderId="40" xfId="0" applyFill="1" applyBorder="1" applyAlignment="1" applyProtection="1">
      <alignment/>
      <protection/>
    </xf>
    <xf numFmtId="0" fontId="0" fillId="19" borderId="77" xfId="0" applyFill="1" applyBorder="1" applyAlignment="1" applyProtection="1">
      <alignment/>
      <protection/>
    </xf>
    <xf numFmtId="0" fontId="1" fillId="19" borderId="39" xfId="0" applyFont="1" applyFill="1" applyBorder="1" applyAlignment="1" applyProtection="1">
      <alignment horizontal="center"/>
      <protection/>
    </xf>
    <xf numFmtId="0" fontId="1" fillId="19" borderId="43" xfId="0" applyFont="1" applyFill="1" applyBorder="1" applyAlignment="1" applyProtection="1">
      <alignment horizontal="center"/>
      <protection/>
    </xf>
    <xf numFmtId="0" fontId="1" fillId="19" borderId="31" xfId="0" applyFont="1" applyFill="1" applyBorder="1" applyAlignment="1" applyProtection="1">
      <alignment horizontal="center"/>
      <protection/>
    </xf>
    <xf numFmtId="0" fontId="1" fillId="19" borderId="26" xfId="0" applyFont="1" applyFill="1" applyBorder="1" applyAlignment="1" applyProtection="1">
      <alignment horizontal="center"/>
      <protection/>
    </xf>
    <xf numFmtId="0" fontId="1" fillId="19" borderId="0" xfId="0" applyFont="1" applyFill="1" applyBorder="1" applyAlignment="1" applyProtection="1">
      <alignment horizontal="left"/>
      <protection/>
    </xf>
    <xf numFmtId="0" fontId="1" fillId="19" borderId="78" xfId="0" applyFont="1" applyFill="1" applyBorder="1" applyAlignment="1" applyProtection="1">
      <alignment horizontal="center"/>
      <protection/>
    </xf>
    <xf numFmtId="0" fontId="1" fillId="19" borderId="52" xfId="0" applyFont="1" applyFill="1" applyBorder="1" applyAlignment="1" applyProtection="1">
      <alignment horizontal="center"/>
      <protection/>
    </xf>
    <xf numFmtId="0" fontId="1" fillId="19" borderId="51" xfId="0" applyFont="1" applyFill="1" applyBorder="1" applyAlignment="1" applyProtection="1">
      <alignment horizontal="center"/>
      <protection/>
    </xf>
    <xf numFmtId="0" fontId="1" fillId="19" borderId="77" xfId="0" applyFont="1" applyFill="1" applyBorder="1" applyAlignment="1" applyProtection="1">
      <alignment horizontal="center"/>
      <protection/>
    </xf>
    <xf numFmtId="4" fontId="1" fillId="19" borderId="51" xfId="0" applyNumberFormat="1" applyFont="1" applyFill="1" applyBorder="1" applyAlignment="1" applyProtection="1">
      <alignment horizontal="center"/>
      <protection/>
    </xf>
    <xf numFmtId="4" fontId="1" fillId="19" borderId="23" xfId="0" applyNumberFormat="1" applyFont="1" applyFill="1" applyBorder="1" applyAlignment="1" applyProtection="1">
      <alignment horizontal="center"/>
      <protection/>
    </xf>
    <xf numFmtId="0" fontId="1" fillId="19" borderId="16" xfId="0" applyFont="1" applyFill="1" applyBorder="1" applyAlignment="1" applyProtection="1">
      <alignment horizontal="center"/>
      <protection/>
    </xf>
    <xf numFmtId="4" fontId="1" fillId="19" borderId="24" xfId="0" applyNumberFormat="1" applyFont="1" applyFill="1" applyBorder="1" applyAlignment="1" applyProtection="1">
      <alignment horizontal="center"/>
      <protection/>
    </xf>
    <xf numFmtId="0" fontId="1" fillId="19" borderId="79" xfId="0" applyFont="1" applyFill="1" applyBorder="1" applyAlignment="1" applyProtection="1">
      <alignment horizontal="center"/>
      <protection/>
    </xf>
    <xf numFmtId="49" fontId="1" fillId="19" borderId="12" xfId="0" applyNumberFormat="1" applyFont="1" applyFill="1" applyBorder="1" applyAlignment="1" applyProtection="1">
      <alignment horizontal="center"/>
      <protection/>
    </xf>
    <xf numFmtId="0" fontId="0" fillId="19" borderId="51" xfId="0" applyFill="1" applyBorder="1" applyAlignment="1" applyProtection="1">
      <alignment/>
      <protection/>
    </xf>
    <xf numFmtId="4" fontId="1" fillId="19" borderId="48" xfId="0" applyNumberFormat="1" applyFont="1" applyFill="1" applyBorder="1" applyAlignment="1" applyProtection="1">
      <alignment/>
      <protection locked="0"/>
    </xf>
    <xf numFmtId="4" fontId="1" fillId="19" borderId="60" xfId="0" applyNumberFormat="1" applyFont="1" applyFill="1" applyBorder="1" applyAlignment="1" applyProtection="1">
      <alignment/>
      <protection locked="0"/>
    </xf>
    <xf numFmtId="0" fontId="0" fillId="19" borderId="31" xfId="0" applyFill="1" applyBorder="1" applyAlignment="1" applyProtection="1">
      <alignment/>
      <protection/>
    </xf>
    <xf numFmtId="0" fontId="0" fillId="19" borderId="16" xfId="0" applyFill="1" applyBorder="1" applyAlignment="1" applyProtection="1">
      <alignment/>
      <protection/>
    </xf>
    <xf numFmtId="4" fontId="1" fillId="19" borderId="26" xfId="0" applyNumberFormat="1" applyFont="1" applyFill="1" applyBorder="1" applyAlignment="1" applyProtection="1">
      <alignment horizontal="center"/>
      <protection/>
    </xf>
    <xf numFmtId="0" fontId="1" fillId="19" borderId="0" xfId="0" applyFont="1" applyFill="1" applyBorder="1" applyAlignment="1" applyProtection="1">
      <alignment horizontal="center"/>
      <protection/>
    </xf>
    <xf numFmtId="0" fontId="1" fillId="19" borderId="14" xfId="0" applyFont="1" applyFill="1" applyBorder="1" applyAlignment="1" applyProtection="1">
      <alignment horizontal="center"/>
      <protection/>
    </xf>
    <xf numFmtId="49" fontId="1" fillId="19" borderId="43" xfId="0" applyNumberFormat="1" applyFont="1" applyFill="1" applyBorder="1" applyAlignment="1" applyProtection="1">
      <alignment horizontal="center"/>
      <protection/>
    </xf>
    <xf numFmtId="4" fontId="1" fillId="19" borderId="35" xfId="0" applyNumberFormat="1" applyFont="1" applyFill="1" applyBorder="1" applyAlignment="1" applyProtection="1">
      <alignment horizontal="center"/>
      <protection/>
    </xf>
    <xf numFmtId="0" fontId="0" fillId="19" borderId="22" xfId="0" applyFill="1" applyBorder="1" applyAlignment="1" applyProtection="1">
      <alignment/>
      <protection/>
    </xf>
    <xf numFmtId="0" fontId="0" fillId="19" borderId="74" xfId="0" applyFill="1" applyBorder="1" applyAlignment="1" applyProtection="1">
      <alignment/>
      <protection/>
    </xf>
    <xf numFmtId="15" fontId="1" fillId="19" borderId="12" xfId="0" applyNumberFormat="1" applyFont="1" applyFill="1" applyBorder="1" applyAlignment="1" applyProtection="1">
      <alignment horizontal="center"/>
      <protection/>
    </xf>
    <xf numFmtId="0" fontId="1" fillId="19" borderId="19" xfId="0" applyFont="1" applyFill="1" applyBorder="1" applyAlignment="1" applyProtection="1">
      <alignment/>
      <protection/>
    </xf>
    <xf numFmtId="0" fontId="1" fillId="19" borderId="37" xfId="0" applyFont="1" applyFill="1" applyBorder="1" applyAlignment="1" applyProtection="1">
      <alignment/>
      <protection/>
    </xf>
    <xf numFmtId="0" fontId="1" fillId="19" borderId="33" xfId="0" applyFont="1" applyFill="1" applyBorder="1" applyAlignment="1" applyProtection="1">
      <alignment/>
      <protection/>
    </xf>
    <xf numFmtId="0" fontId="1" fillId="19" borderId="0" xfId="0" applyFont="1" applyFill="1" applyAlignment="1" applyProtection="1">
      <alignment/>
      <protection locked="0"/>
    </xf>
    <xf numFmtId="0" fontId="22" fillId="19" borderId="0" xfId="0" applyFont="1" applyFill="1" applyBorder="1" applyAlignment="1" applyProtection="1">
      <alignment horizontal="center" vertical="top" wrapText="1"/>
      <protection/>
    </xf>
    <xf numFmtId="2" fontId="22" fillId="19" borderId="0" xfId="0" applyNumberFormat="1" applyFont="1" applyFill="1" applyBorder="1" applyAlignment="1" applyProtection="1">
      <alignment horizontal="center" vertical="justify"/>
      <protection/>
    </xf>
    <xf numFmtId="0" fontId="22" fillId="19" borderId="71" xfId="0" applyFont="1" applyFill="1" applyBorder="1" applyAlignment="1" applyProtection="1">
      <alignment/>
      <protection/>
    </xf>
    <xf numFmtId="0" fontId="22" fillId="19" borderId="71" xfId="0" applyFont="1" applyFill="1" applyBorder="1" applyAlignment="1" applyProtection="1">
      <alignment horizontal="center" vertical="justify"/>
      <protection/>
    </xf>
    <xf numFmtId="0" fontId="22" fillId="19" borderId="30" xfId="0" applyFont="1" applyFill="1" applyBorder="1" applyAlignment="1" applyProtection="1">
      <alignment horizontal="center" vertical="justify"/>
      <protection/>
    </xf>
    <xf numFmtId="0" fontId="21" fillId="13" borderId="37" xfId="0" applyFont="1" applyFill="1" applyBorder="1" applyAlignment="1" applyProtection="1">
      <alignment vertical="top" wrapText="1"/>
      <protection/>
    </xf>
    <xf numFmtId="4" fontId="0" fillId="0" borderId="0" xfId="49" applyNumberFormat="1" applyFont="1" applyAlignment="1" applyProtection="1">
      <alignment/>
      <protection locked="0"/>
    </xf>
    <xf numFmtId="4" fontId="0" fillId="0" borderId="0" xfId="0" applyNumberFormat="1" applyFont="1" applyAlignment="1" applyProtection="1">
      <alignment/>
      <protection/>
    </xf>
    <xf numFmtId="4" fontId="107" fillId="0" borderId="0" xfId="0" applyNumberFormat="1" applyFont="1" applyAlignment="1" applyProtection="1">
      <alignment/>
      <protection/>
    </xf>
    <xf numFmtId="4" fontId="107" fillId="0" borderId="0" xfId="49" applyNumberFormat="1" applyFont="1" applyAlignment="1" applyProtection="1">
      <alignment/>
      <protection/>
    </xf>
    <xf numFmtId="4" fontId="109" fillId="0" borderId="0" xfId="0" applyNumberFormat="1" applyFont="1" applyAlignment="1" applyProtection="1">
      <alignment/>
      <protection/>
    </xf>
    <xf numFmtId="4" fontId="0" fillId="0" borderId="0" xfId="49" applyNumberFormat="1" applyFont="1" applyAlignment="1" applyProtection="1">
      <alignment/>
      <protection/>
    </xf>
    <xf numFmtId="4" fontId="107" fillId="42" borderId="0" xfId="0" applyNumberFormat="1" applyFont="1" applyFill="1" applyAlignment="1" applyProtection="1">
      <alignment/>
      <protection/>
    </xf>
    <xf numFmtId="4" fontId="107" fillId="42" borderId="0" xfId="49" applyNumberFormat="1" applyFont="1" applyFill="1" applyAlignment="1" applyProtection="1">
      <alignment/>
      <protection/>
    </xf>
    <xf numFmtId="4" fontId="0" fillId="0" borderId="0" xfId="0" applyNumberFormat="1" applyFont="1" applyAlignment="1" applyProtection="1">
      <alignment/>
      <protection locked="0"/>
    </xf>
    <xf numFmtId="0" fontId="0" fillId="0" borderId="0" xfId="0" applyFont="1" applyAlignment="1" applyProtection="1">
      <alignment/>
      <protection locked="0"/>
    </xf>
    <xf numFmtId="14" fontId="0" fillId="0" borderId="0" xfId="0" applyNumberFormat="1" applyFont="1" applyBorder="1" applyAlignment="1" applyProtection="1">
      <alignment/>
      <protection locked="0"/>
    </xf>
    <xf numFmtId="14" fontId="18" fillId="0" borderId="0" xfId="0" applyNumberFormat="1" applyFont="1" applyAlignment="1" applyProtection="1">
      <alignment/>
      <protection locked="0"/>
    </xf>
    <xf numFmtId="43" fontId="0" fillId="0" borderId="0" xfId="0" applyNumberFormat="1" applyAlignment="1" applyProtection="1">
      <alignment/>
      <protection/>
    </xf>
    <xf numFmtId="169" fontId="0" fillId="0" borderId="0" xfId="0" applyNumberFormat="1" applyAlignment="1" applyProtection="1">
      <alignment/>
      <protection/>
    </xf>
    <xf numFmtId="0" fontId="1" fillId="0" borderId="17" xfId="0" applyFont="1" applyFill="1" applyBorder="1" applyAlignment="1" applyProtection="1">
      <alignment horizontal="left" vertical="justify"/>
      <protection/>
    </xf>
    <xf numFmtId="0" fontId="1" fillId="0" borderId="18" xfId="0" applyFont="1" applyFill="1" applyBorder="1" applyAlignment="1" applyProtection="1">
      <alignment horizontal="left" vertical="justify"/>
      <protection/>
    </xf>
    <xf numFmtId="0" fontId="1" fillId="0" borderId="0" xfId="0" applyFont="1" applyAlignment="1" applyProtection="1">
      <alignment horizontal="center"/>
      <protection/>
    </xf>
    <xf numFmtId="0" fontId="1" fillId="0" borderId="22" xfId="0" applyFont="1" applyFill="1" applyBorder="1" applyAlignment="1" applyProtection="1">
      <alignment horizontal="left" vertical="justify"/>
      <protection/>
    </xf>
    <xf numFmtId="0" fontId="1" fillId="0" borderId="41" xfId="0" applyFont="1" applyFill="1" applyBorder="1" applyAlignment="1" applyProtection="1">
      <alignment horizontal="left" vertical="justify"/>
      <protection/>
    </xf>
    <xf numFmtId="0" fontId="35" fillId="0" borderId="0" xfId="0" applyFont="1" applyAlignment="1" applyProtection="1">
      <alignment horizontal="center"/>
      <protection/>
    </xf>
    <xf numFmtId="4" fontId="22" fillId="34" borderId="17" xfId="0" applyNumberFormat="1" applyFont="1" applyFill="1" applyBorder="1" applyAlignment="1" applyProtection="1">
      <alignment horizontal="left" vertical="justify" wrapText="1"/>
      <protection/>
    </xf>
    <xf numFmtId="0" fontId="22" fillId="34" borderId="18" xfId="0" applyFont="1" applyFill="1" applyBorder="1" applyAlignment="1" applyProtection="1">
      <alignment horizontal="left" vertical="justify"/>
      <protection/>
    </xf>
    <xf numFmtId="4" fontId="22" fillId="35" borderId="17" xfId="0" applyNumberFormat="1" applyFont="1" applyFill="1" applyBorder="1" applyAlignment="1" applyProtection="1">
      <alignment horizontal="left" vertical="justify" wrapText="1"/>
      <protection locked="0"/>
    </xf>
    <xf numFmtId="0" fontId="22" fillId="35" borderId="18" xfId="0" applyFont="1" applyFill="1" applyBorder="1" applyAlignment="1" applyProtection="1">
      <alignment horizontal="left" vertical="justify"/>
      <protection locked="0"/>
    </xf>
    <xf numFmtId="4" fontId="22" fillId="34" borderId="17" xfId="0" applyNumberFormat="1" applyFont="1" applyFill="1" applyBorder="1" applyAlignment="1" applyProtection="1">
      <alignment horizontal="left" vertical="justify"/>
      <protection/>
    </xf>
    <xf numFmtId="0" fontId="21" fillId="0" borderId="17" xfId="0" applyFont="1" applyFill="1" applyBorder="1" applyAlignment="1" applyProtection="1">
      <alignment horizontal="left" vertical="justify"/>
      <protection/>
    </xf>
    <xf numFmtId="0" fontId="21" fillId="0" borderId="18" xfId="0" applyFont="1" applyFill="1" applyBorder="1" applyAlignment="1" applyProtection="1">
      <alignment horizontal="left" vertical="justify"/>
      <protection/>
    </xf>
    <xf numFmtId="0" fontId="22" fillId="34" borderId="17" xfId="0" applyFont="1" applyFill="1" applyBorder="1" applyAlignment="1" applyProtection="1">
      <alignment horizontal="left" vertical="justify"/>
      <protection/>
    </xf>
    <xf numFmtId="0" fontId="21" fillId="0" borderId="80" xfId="0" applyFont="1" applyFill="1" applyBorder="1" applyAlignment="1" applyProtection="1">
      <alignment horizontal="left" vertical="justify"/>
      <protection/>
    </xf>
    <xf numFmtId="0" fontId="21" fillId="0" borderId="81" xfId="0" applyFont="1" applyFill="1" applyBorder="1" applyAlignment="1" applyProtection="1">
      <alignment horizontal="left" vertical="justify"/>
      <protection/>
    </xf>
    <xf numFmtId="0" fontId="22" fillId="0" borderId="0" xfId="0" applyFont="1" applyAlignment="1" applyProtection="1">
      <alignment horizontal="center"/>
      <protection/>
    </xf>
    <xf numFmtId="49" fontId="1" fillId="35" borderId="10" xfId="0" applyNumberFormat="1" applyFont="1" applyFill="1" applyBorder="1" applyAlignment="1" applyProtection="1">
      <alignment horizontal="center"/>
      <protection/>
    </xf>
    <xf numFmtId="0" fontId="39" fillId="0" borderId="0" xfId="0" applyFont="1" applyFill="1" applyBorder="1" applyAlignment="1" applyProtection="1">
      <alignment horizontal="center"/>
      <protection/>
    </xf>
    <xf numFmtId="0" fontId="1" fillId="19" borderId="0" xfId="0" applyFont="1" applyFill="1" applyBorder="1" applyAlignment="1" applyProtection="1">
      <alignment horizontal="center"/>
      <protection/>
    </xf>
    <xf numFmtId="0" fontId="1" fillId="19" borderId="14" xfId="0" applyFont="1" applyFill="1" applyBorder="1" applyAlignment="1" applyProtection="1">
      <alignment horizontal="center"/>
      <protection/>
    </xf>
    <xf numFmtId="0" fontId="10" fillId="0" borderId="0" xfId="0" applyFont="1" applyFill="1" applyBorder="1" applyAlignment="1" applyProtection="1">
      <alignment horizontal="center"/>
      <protection locked="0"/>
    </xf>
    <xf numFmtId="0" fontId="1" fillId="19" borderId="74" xfId="0" applyFont="1" applyFill="1" applyBorder="1" applyAlignment="1" applyProtection="1">
      <alignment horizontal="center"/>
      <protection/>
    </xf>
    <xf numFmtId="0" fontId="1" fillId="19" borderId="82" xfId="0" applyFont="1" applyFill="1" applyBorder="1" applyAlignment="1" applyProtection="1">
      <alignment horizontal="center"/>
      <protection/>
    </xf>
    <xf numFmtId="0" fontId="4" fillId="0" borderId="10" xfId="0" applyFont="1" applyBorder="1" applyAlignment="1">
      <alignment horizontal="center"/>
    </xf>
    <xf numFmtId="0" fontId="7" fillId="0" borderId="0" xfId="0" applyFont="1" applyAlignment="1">
      <alignment horizontal="center"/>
    </xf>
    <xf numFmtId="0" fontId="4" fillId="0" borderId="11" xfId="0" applyFont="1" applyBorder="1" applyAlignment="1">
      <alignment horizontal="center"/>
    </xf>
    <xf numFmtId="0" fontId="4" fillId="0" borderId="83" xfId="0" applyFont="1" applyBorder="1" applyAlignment="1">
      <alignment horizontal="center"/>
    </xf>
    <xf numFmtId="0" fontId="4" fillId="0" borderId="42" xfId="0" applyFont="1" applyBorder="1" applyAlignment="1">
      <alignment horizontal="center"/>
    </xf>
    <xf numFmtId="0" fontId="40" fillId="0" borderId="0" xfId="0" applyFont="1" applyFill="1" applyAlignment="1" applyProtection="1">
      <alignment horizontal="center"/>
      <protection locked="0"/>
    </xf>
    <xf numFmtId="0" fontId="1" fillId="19" borderId="54" xfId="0" applyFont="1" applyFill="1" applyBorder="1" applyAlignment="1" applyProtection="1">
      <alignment horizontal="left"/>
      <protection locked="0"/>
    </xf>
    <xf numFmtId="0" fontId="1" fillId="19" borderId="84" xfId="0" applyFont="1" applyFill="1" applyBorder="1" applyAlignment="1" applyProtection="1">
      <alignment horizontal="left"/>
      <protection locked="0"/>
    </xf>
    <xf numFmtId="0" fontId="1" fillId="19" borderId="56" xfId="0" applyFont="1" applyFill="1" applyBorder="1" applyAlignment="1" applyProtection="1">
      <alignment horizontal="left"/>
      <protection locked="0"/>
    </xf>
    <xf numFmtId="0" fontId="1" fillId="19" borderId="85" xfId="0" applyFont="1" applyFill="1" applyBorder="1" applyAlignment="1" applyProtection="1">
      <alignment horizontal="left"/>
      <protection locked="0"/>
    </xf>
    <xf numFmtId="0" fontId="41" fillId="0" borderId="0" xfId="0" applyFont="1" applyFill="1" applyAlignment="1" applyProtection="1">
      <alignment horizontal="center"/>
      <protection/>
    </xf>
    <xf numFmtId="0" fontId="1" fillId="19" borderId="54" xfId="0" applyFont="1" applyFill="1" applyBorder="1" applyAlignment="1" applyProtection="1">
      <alignment horizontal="left"/>
      <protection/>
    </xf>
    <xf numFmtId="0" fontId="1" fillId="19" borderId="84" xfId="0" applyFont="1" applyFill="1" applyBorder="1" applyAlignment="1" applyProtection="1">
      <alignment horizontal="left"/>
      <protection/>
    </xf>
    <xf numFmtId="0" fontId="1" fillId="19" borderId="56" xfId="0" applyFont="1" applyFill="1" applyBorder="1" applyAlignment="1" applyProtection="1">
      <alignment horizontal="left"/>
      <protection/>
    </xf>
    <xf numFmtId="0" fontId="1" fillId="19" borderId="85" xfId="0" applyFont="1" applyFill="1" applyBorder="1" applyAlignment="1" applyProtection="1">
      <alignment horizontal="left"/>
      <protection/>
    </xf>
    <xf numFmtId="0" fontId="114" fillId="42" borderId="0" xfId="0" applyFont="1" applyFill="1" applyAlignment="1" applyProtection="1">
      <alignment horizontal="center"/>
      <protection/>
    </xf>
    <xf numFmtId="0" fontId="115" fillId="7" borderId="0" xfId="0" applyFont="1" applyFill="1" applyAlignment="1" applyProtection="1">
      <alignment horizontal="center"/>
      <protection/>
    </xf>
    <xf numFmtId="4" fontId="115" fillId="7" borderId="0" xfId="0" applyNumberFormat="1" applyFont="1" applyFill="1" applyAlignment="1" applyProtection="1">
      <alignment horizontal="center" wrapText="1"/>
      <protection/>
    </xf>
    <xf numFmtId="4" fontId="115" fillId="7" borderId="0" xfId="0" applyNumberFormat="1" applyFont="1" applyFill="1" applyAlignment="1" applyProtection="1">
      <alignment horizontal="center"/>
      <protection/>
    </xf>
    <xf numFmtId="0" fontId="1" fillId="35" borderId="74" xfId="0" applyFont="1" applyFill="1" applyBorder="1" applyAlignment="1" applyProtection="1">
      <alignment horizontal="center"/>
      <protection/>
    </xf>
    <xf numFmtId="0" fontId="1" fillId="35" borderId="41" xfId="0" applyFont="1" applyFill="1" applyBorder="1" applyAlignment="1" applyProtection="1">
      <alignment horizontal="center"/>
      <protection/>
    </xf>
    <xf numFmtId="0" fontId="36" fillId="0" borderId="0" xfId="0" applyFont="1" applyFill="1" applyBorder="1" applyAlignment="1" applyProtection="1">
      <alignment horizontal="center"/>
      <protection locked="0"/>
    </xf>
    <xf numFmtId="0" fontId="36" fillId="0" borderId="0" xfId="0" applyFont="1" applyFill="1" applyAlignment="1" applyProtection="1">
      <alignment horizontal="center"/>
      <protection/>
    </xf>
    <xf numFmtId="49" fontId="11" fillId="0" borderId="0" xfId="0" applyNumberFormat="1" applyFont="1" applyFill="1" applyAlignment="1" applyProtection="1">
      <alignment horizontal="center"/>
      <protection/>
    </xf>
    <xf numFmtId="0" fontId="11" fillId="0" borderId="0" xfId="0" applyFont="1" applyFill="1" applyAlignment="1" applyProtection="1">
      <alignment horizontal="center"/>
      <protection/>
    </xf>
    <xf numFmtId="0" fontId="43" fillId="0" borderId="0" xfId="0" applyFont="1" applyFill="1" applyAlignment="1" applyProtection="1">
      <alignment horizontal="center"/>
      <protection locked="0"/>
    </xf>
    <xf numFmtId="0" fontId="45" fillId="0" borderId="0" xfId="0" applyFont="1" applyAlignment="1" applyProtection="1">
      <alignment horizontal="center"/>
      <protection/>
    </xf>
    <xf numFmtId="0" fontId="1" fillId="0" borderId="0" xfId="0" applyFont="1" applyAlignment="1" applyProtection="1">
      <alignment horizontal="center"/>
      <protection locked="0"/>
    </xf>
    <xf numFmtId="0" fontId="36" fillId="0" borderId="0" xfId="0" applyFont="1" applyAlignment="1" applyProtection="1">
      <alignment horizontal="center"/>
      <protection/>
    </xf>
    <xf numFmtId="0" fontId="51" fillId="0" borderId="0" xfId="0" applyFont="1" applyAlignment="1" applyProtection="1">
      <alignment horizontal="center"/>
      <protection/>
    </xf>
    <xf numFmtId="0" fontId="11" fillId="0" borderId="0" xfId="0" applyFont="1" applyAlignment="1" applyProtection="1">
      <alignment horizontal="center"/>
      <protection/>
    </xf>
    <xf numFmtId="0" fontId="27" fillId="0" borderId="0" xfId="0" applyFont="1" applyAlignment="1" applyProtection="1">
      <alignment horizontal="center"/>
      <protection/>
    </xf>
    <xf numFmtId="0" fontId="19" fillId="0" borderId="0" xfId="0" applyFont="1" applyFill="1" applyBorder="1" applyAlignment="1" applyProtection="1">
      <alignment horizontal="center"/>
      <protection/>
    </xf>
    <xf numFmtId="0" fontId="0" fillId="0" borderId="11" xfId="0" applyFont="1" applyFill="1" applyBorder="1" applyAlignment="1" applyProtection="1">
      <alignment vertical="justify" wrapText="1"/>
      <protection locked="0"/>
    </xf>
    <xf numFmtId="0" fontId="0" fillId="0" borderId="83" xfId="0" applyFill="1" applyBorder="1" applyAlignment="1" applyProtection="1">
      <alignment vertical="justify" wrapText="1"/>
      <protection locked="0"/>
    </xf>
    <xf numFmtId="0" fontId="0" fillId="0" borderId="42" xfId="0" applyFill="1" applyBorder="1" applyAlignment="1" applyProtection="1">
      <alignment vertical="justify" wrapText="1"/>
      <protection locked="0"/>
    </xf>
    <xf numFmtId="0" fontId="35" fillId="0" borderId="0" xfId="0" applyFont="1" applyAlignment="1">
      <alignment horizontal="center"/>
    </xf>
    <xf numFmtId="0" fontId="1" fillId="0" borderId="11" xfId="0" applyFont="1" applyBorder="1" applyAlignment="1" applyProtection="1">
      <alignment vertical="top" wrapText="1"/>
      <protection locked="0"/>
    </xf>
    <xf numFmtId="0" fontId="0" fillId="0" borderId="83" xfId="0" applyBorder="1" applyAlignment="1" applyProtection="1">
      <alignment vertical="top" wrapText="1"/>
      <protection locked="0"/>
    </xf>
    <xf numFmtId="0" fontId="0" fillId="0" borderId="42" xfId="0" applyBorder="1" applyAlignment="1" applyProtection="1">
      <alignment vertical="top" wrapText="1"/>
      <protection locked="0"/>
    </xf>
    <xf numFmtId="0" fontId="18" fillId="0" borderId="13" xfId="0" applyFont="1" applyBorder="1" applyAlignment="1" applyProtection="1">
      <alignment horizontal="center"/>
      <protection locked="0"/>
    </xf>
    <xf numFmtId="14" fontId="18" fillId="0" borderId="13" xfId="0" applyNumberFormat="1" applyFont="1" applyBorder="1" applyAlignment="1" applyProtection="1">
      <alignment horizontal="center"/>
      <protection locked="0"/>
    </xf>
    <xf numFmtId="0" fontId="17" fillId="0" borderId="0" xfId="0" applyFont="1" applyAlignment="1">
      <alignment horizontal="justify"/>
    </xf>
    <xf numFmtId="0" fontId="49" fillId="0" borderId="0" xfId="0" applyFont="1" applyAlignment="1">
      <alignment horizontal="justify"/>
    </xf>
    <xf numFmtId="0" fontId="1" fillId="0" borderId="0" xfId="0" applyFont="1" applyBorder="1" applyAlignment="1">
      <alignment horizontal="justify" vertical="center"/>
    </xf>
    <xf numFmtId="0" fontId="19" fillId="0" borderId="0" xfId="0" applyFont="1" applyFill="1" applyBorder="1" applyAlignment="1">
      <alignment horizontal="center"/>
    </xf>
    <xf numFmtId="0" fontId="36" fillId="0" borderId="0" xfId="0" applyFont="1" applyAlignment="1">
      <alignment horizontal="center"/>
    </xf>
    <xf numFmtId="0" fontId="36" fillId="0" borderId="0" xfId="0" applyFont="1" applyFill="1" applyBorder="1" applyAlignment="1">
      <alignment horizontal="center"/>
    </xf>
    <xf numFmtId="0" fontId="17" fillId="0" borderId="0" xfId="0" applyFont="1" applyBorder="1" applyAlignment="1">
      <alignment horizontal="justify" vertical="center"/>
    </xf>
    <xf numFmtId="0" fontId="42" fillId="0" borderId="0" xfId="0" applyFont="1" applyAlignment="1" applyProtection="1">
      <alignment horizontal="center" wrapText="1"/>
      <protection/>
    </xf>
    <xf numFmtId="0" fontId="42" fillId="0" borderId="0" xfId="0" applyFont="1" applyAlignment="1" applyProtection="1">
      <alignment horizontal="center"/>
      <protection/>
    </xf>
    <xf numFmtId="0" fontId="11" fillId="0" borderId="0" xfId="0" applyFont="1" applyAlignment="1">
      <alignment horizontal="center"/>
    </xf>
    <xf numFmtId="0" fontId="11" fillId="0" borderId="50" xfId="0" applyFont="1" applyBorder="1" applyAlignment="1">
      <alignment horizontal="center"/>
    </xf>
    <xf numFmtId="0" fontId="11" fillId="0" borderId="0" xfId="0" applyFont="1" applyAlignment="1">
      <alignment horizontal="center" vertical="center"/>
    </xf>
    <xf numFmtId="0" fontId="0" fillId="0" borderId="12" xfId="0" applyBorder="1" applyAlignment="1" applyProtection="1">
      <alignment horizontal="left"/>
      <protection/>
    </xf>
    <xf numFmtId="0" fontId="0" fillId="0" borderId="10" xfId="0" applyBorder="1" applyAlignment="1" applyProtection="1">
      <alignment horizontal="left"/>
      <protection/>
    </xf>
    <xf numFmtId="0" fontId="17" fillId="19" borderId="22" xfId="0" applyNumberFormat="1" applyFont="1" applyFill="1" applyBorder="1" applyAlignment="1">
      <alignment horizontal="center" vertical="center" wrapText="1"/>
    </xf>
    <xf numFmtId="0" fontId="17" fillId="19" borderId="41" xfId="0" applyNumberFormat="1" applyFont="1" applyFill="1" applyBorder="1" applyAlignment="1">
      <alignment horizontal="center" vertical="center" wrapText="1"/>
    </xf>
    <xf numFmtId="0" fontId="17" fillId="19" borderId="27" xfId="0" applyNumberFormat="1" applyFont="1" applyFill="1" applyBorder="1" applyAlignment="1">
      <alignment horizontal="center" vertical="center" wrapText="1"/>
    </xf>
    <xf numFmtId="0" fontId="17" fillId="19" borderId="73" xfId="0" applyNumberFormat="1" applyFont="1" applyFill="1" applyBorder="1" applyAlignment="1">
      <alignment horizontal="center" vertical="center" wrapText="1"/>
    </xf>
    <xf numFmtId="0" fontId="1" fillId="37" borderId="17" xfId="0" applyFont="1" applyFill="1" applyBorder="1" applyAlignment="1" applyProtection="1">
      <alignment horizontal="left"/>
      <protection/>
    </xf>
    <xf numFmtId="0" fontId="1" fillId="37" borderId="18" xfId="0" applyFont="1" applyFill="1" applyBorder="1" applyAlignment="1" applyProtection="1">
      <alignment horizontal="left"/>
      <protection/>
    </xf>
    <xf numFmtId="0" fontId="27" fillId="0" borderId="50" xfId="0" applyFont="1" applyBorder="1" applyAlignment="1" applyProtection="1">
      <alignment horizontal="center"/>
      <protection/>
    </xf>
    <xf numFmtId="0" fontId="27" fillId="0" borderId="0" xfId="0" applyFont="1" applyBorder="1" applyAlignment="1" applyProtection="1">
      <alignment horizontal="center"/>
      <protection/>
    </xf>
    <xf numFmtId="0" fontId="1" fillId="19" borderId="17" xfId="0" applyFont="1" applyFill="1" applyBorder="1" applyAlignment="1" applyProtection="1">
      <alignment horizontal="center"/>
      <protection/>
    </xf>
    <xf numFmtId="0" fontId="1" fillId="19" borderId="46" xfId="0" applyFont="1" applyFill="1" applyBorder="1" applyAlignment="1" applyProtection="1">
      <alignment horizontal="center"/>
      <protection/>
    </xf>
    <xf numFmtId="0" fontId="1" fillId="19" borderId="18" xfId="0" applyFont="1" applyFill="1" applyBorder="1" applyAlignment="1" applyProtection="1">
      <alignment horizontal="center"/>
      <protection/>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36" xfId="0" applyFill="1" applyBorder="1" applyAlignment="1" applyProtection="1">
      <alignment horizontal="left"/>
      <protection/>
    </xf>
    <xf numFmtId="0" fontId="0" fillId="0" borderId="10" xfId="0" applyFill="1" applyBorder="1" applyAlignment="1" applyProtection="1">
      <alignment horizontal="left"/>
      <protection/>
    </xf>
    <xf numFmtId="0" fontId="55" fillId="0" borderId="0" xfId="0" applyFont="1" applyAlignment="1">
      <alignment horizontal="justify" vertical="top" wrapText="1"/>
    </xf>
    <xf numFmtId="0" fontId="55" fillId="0" borderId="0" xfId="0" applyFont="1" applyBorder="1" applyAlignment="1">
      <alignment horizontal="left"/>
    </xf>
    <xf numFmtId="0" fontId="49" fillId="0" borderId="0" xfId="0" applyFont="1" applyBorder="1" applyAlignment="1" applyProtection="1">
      <alignment horizontal="center"/>
      <protection locked="0"/>
    </xf>
    <xf numFmtId="0" fontId="0" fillId="0" borderId="37" xfId="0" applyFill="1" applyBorder="1" applyAlignment="1" applyProtection="1">
      <alignment horizontal="left"/>
      <protection/>
    </xf>
    <xf numFmtId="0" fontId="0" fillId="0" borderId="33" xfId="0" applyFill="1" applyBorder="1" applyAlignment="1" applyProtection="1">
      <alignment horizontal="left"/>
      <protection/>
    </xf>
    <xf numFmtId="0" fontId="0" fillId="0" borderId="53" xfId="0" applyBorder="1" applyAlignment="1" applyProtection="1">
      <alignment horizontal="left"/>
      <protection/>
    </xf>
    <xf numFmtId="0" fontId="0" fillId="0" borderId="26" xfId="0" applyBorder="1" applyAlignment="1" applyProtection="1">
      <alignment horizontal="left"/>
      <protection/>
    </xf>
    <xf numFmtId="0" fontId="0" fillId="0" borderId="14" xfId="0" applyBorder="1" applyAlignment="1" applyProtection="1">
      <alignment horizontal="left"/>
      <protection/>
    </xf>
    <xf numFmtId="0" fontId="1" fillId="37" borderId="22" xfId="0" applyFont="1" applyFill="1" applyBorder="1" applyAlignment="1" applyProtection="1">
      <alignment horizontal="left"/>
      <protection/>
    </xf>
    <xf numFmtId="0" fontId="1" fillId="37" borderId="74" xfId="0" applyFont="1" applyFill="1" applyBorder="1" applyAlignment="1" applyProtection="1">
      <alignment horizontal="left"/>
      <protection/>
    </xf>
    <xf numFmtId="0" fontId="1" fillId="35" borderId="10" xfId="0" applyFont="1" applyFill="1" applyBorder="1" applyAlignment="1">
      <alignment horizontal="left"/>
    </xf>
    <xf numFmtId="0" fontId="1" fillId="35" borderId="11" xfId="0" applyFont="1" applyFill="1" applyBorder="1" applyAlignment="1">
      <alignment horizontal="left"/>
    </xf>
    <xf numFmtId="0" fontId="1" fillId="19" borderId="10" xfId="0" applyFont="1" applyFill="1" applyBorder="1" applyAlignment="1">
      <alignment horizontal="left"/>
    </xf>
    <xf numFmtId="0" fontId="1" fillId="0" borderId="0" xfId="0" applyFont="1" applyAlignment="1">
      <alignment horizontal="center"/>
    </xf>
    <xf numFmtId="0" fontId="0" fillId="41" borderId="10" xfId="0" applyFill="1" applyBorder="1" applyAlignment="1">
      <alignment horizontal="center" vertical="center" textRotation="90" wrapText="1"/>
    </xf>
    <xf numFmtId="0" fontId="1" fillId="41" borderId="10" xfId="0" applyFont="1" applyFill="1" applyBorder="1" applyAlignment="1">
      <alignment horizontal="left"/>
    </xf>
    <xf numFmtId="0" fontId="11" fillId="19" borderId="11" xfId="0" applyFont="1" applyFill="1" applyBorder="1" applyAlignment="1">
      <alignment horizontal="center"/>
    </xf>
    <xf numFmtId="0" fontId="11" fillId="19" borderId="83" xfId="0" applyFont="1" applyFill="1" applyBorder="1" applyAlignment="1">
      <alignment horizontal="center"/>
    </xf>
    <xf numFmtId="0" fontId="11" fillId="19" borderId="42" xfId="0" applyFont="1" applyFill="1" applyBorder="1" applyAlignment="1">
      <alignment horizontal="center"/>
    </xf>
    <xf numFmtId="0" fontId="116" fillId="42" borderId="0" xfId="0" applyFont="1" applyFill="1" applyAlignment="1" applyProtection="1">
      <alignment horizontal="left" vertical="top" wrapText="1"/>
      <protection/>
    </xf>
    <xf numFmtId="14" fontId="49" fillId="0" borderId="0" xfId="0" applyNumberFormat="1" applyFont="1" applyBorder="1" applyAlignment="1" applyProtection="1">
      <alignment horizontal="center"/>
      <protection locked="0"/>
    </xf>
    <xf numFmtId="0" fontId="49" fillId="0" borderId="0" xfId="0" applyFont="1" applyBorder="1" applyAlignment="1" applyProtection="1">
      <alignment horizontal="center"/>
      <protection/>
    </xf>
    <xf numFmtId="0" fontId="117" fillId="0" borderId="0" xfId="0" applyFont="1" applyAlignment="1" applyProtection="1">
      <alignment horizontal="center"/>
      <protection/>
    </xf>
    <xf numFmtId="0" fontId="107" fillId="0" borderId="0" xfId="0" applyFont="1" applyAlignment="1" applyProtection="1">
      <alignment horizontal="center"/>
      <protection/>
    </xf>
    <xf numFmtId="0" fontId="1" fillId="19" borderId="53" xfId="0" applyFont="1" applyFill="1" applyBorder="1" applyAlignment="1" applyProtection="1">
      <alignment horizontal="center" vertical="center"/>
      <protection/>
    </xf>
    <xf numFmtId="0" fontId="1" fillId="19" borderId="12" xfId="0" applyFont="1" applyFill="1" applyBorder="1" applyAlignment="1" applyProtection="1">
      <alignment horizontal="center" vertical="center"/>
      <protection/>
    </xf>
    <xf numFmtId="0" fontId="1" fillId="19" borderId="86" xfId="0" applyFont="1" applyFill="1" applyBorder="1" applyAlignment="1" applyProtection="1">
      <alignment horizontal="center" wrapText="1"/>
      <protection/>
    </xf>
    <xf numFmtId="0" fontId="1" fillId="19" borderId="85" xfId="0" applyFont="1" applyFill="1" applyBorder="1" applyAlignment="1" applyProtection="1">
      <alignment horizontal="center" wrapText="1"/>
      <protection/>
    </xf>
    <xf numFmtId="0" fontId="1" fillId="19" borderId="43" xfId="0" applyFont="1" applyFill="1" applyBorder="1" applyAlignment="1" applyProtection="1">
      <alignment horizontal="center" wrapText="1"/>
      <protection/>
    </xf>
    <xf numFmtId="0" fontId="1" fillId="19" borderId="79" xfId="0" applyFont="1" applyFill="1" applyBorder="1" applyAlignment="1" applyProtection="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F-44_Anexos_LIq-2011"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fijas y especiales</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ORGAN'!$A$6:$A$7,'ANEXO7 ESTRUC. ORGAN'!$A$11)</c:f>
              <c:strCache/>
            </c:strRef>
          </c:cat>
          <c:val>
            <c:numRef>
              <c:f>('ANEXO7 ESTRUC. ORGAN'!$C$6:$C$7,'ANEXO7 ESTRUC. ORGAN'!#REF!)</c:f>
              <c:numCache>
                <c:ptCount val="1"/>
                <c:pt idx="0">
                  <c:v>1</c:v>
                </c:pt>
              </c:numCache>
            </c:numRef>
          </c:val>
        </c:ser>
        <c:axId val="64627297"/>
        <c:axId val="44774762"/>
      </c:barChart>
      <c:catAx>
        <c:axId val="646272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4774762"/>
        <c:crosses val="autoZero"/>
        <c:auto val="1"/>
        <c:lblOffset val="100"/>
        <c:tickLblSkip val="1"/>
        <c:noMultiLvlLbl val="0"/>
      </c:catAx>
      <c:valAx>
        <c:axId val="447747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46272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en procesos sustantivos y de apoyo</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ORGAN'!$A$9:$A$11</c:f>
              <c:strCache/>
            </c:strRef>
          </c:cat>
          <c:val>
            <c:numRef>
              <c:f>'ANEXO7 ESTRUC. ORGAN'!$C$9:$C$11</c:f>
              <c:numCache/>
            </c:numRef>
          </c:val>
        </c:ser>
        <c:axId val="319675"/>
        <c:axId val="2877076"/>
      </c:barChart>
      <c:catAx>
        <c:axId val="3196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877076"/>
        <c:crosses val="autoZero"/>
        <c:auto val="1"/>
        <c:lblOffset val="100"/>
        <c:tickLblSkip val="1"/>
        <c:noMultiLvlLbl val="0"/>
      </c:catAx>
      <c:valAx>
        <c:axId val="28770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196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según estructura programática</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'ANEXO7 ESTRUC. ORGAN'!$F$6:$F$11</c:f>
              <c:numCache/>
            </c:numRef>
          </c:cat>
          <c:val>
            <c:numRef>
              <c:f>'ANEXO7 ESTRUC. ORGAN'!$M$6:$M$11</c:f>
              <c:numCache/>
            </c:numRef>
          </c:val>
        </c:ser>
        <c:axId val="25893685"/>
        <c:axId val="31716574"/>
      </c:barChart>
      <c:catAx>
        <c:axId val="258936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31716574"/>
        <c:crosses val="autoZero"/>
        <c:auto val="1"/>
        <c:lblOffset val="100"/>
        <c:tickLblSkip val="1"/>
        <c:noMultiLvlLbl val="0"/>
      </c:catAx>
      <c:valAx>
        <c:axId val="317165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58936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0.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5.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6.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7.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8.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9.xml.rels><?xml version="1.0" encoding="utf-8" standalone="yes"?><Relationships xmlns="http://schemas.openxmlformats.org/package/2006/relationships"><Relationship Id="rId1" Type="http://schemas.openxmlformats.org/officeDocument/2006/relationships/hyperlink" Target="#'LISTA DE HOJ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1400175</xdr:colOff>
      <xdr:row>6</xdr:row>
      <xdr:rowOff>57150</xdr:rowOff>
    </xdr:to>
    <xdr:sp>
      <xdr:nvSpPr>
        <xdr:cNvPr id="1" name="Rectangle 8">
          <a:hlinkClick r:id="rId1"/>
        </xdr:cNvPr>
        <xdr:cNvSpPr>
          <a:spLocks/>
        </xdr:cNvSpPr>
      </xdr:nvSpPr>
      <xdr:spPr>
        <a:xfrm>
          <a:off x="76200" y="923925"/>
          <a:ext cx="1323975" cy="3524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57150</xdr:rowOff>
    </xdr:from>
    <xdr:to>
      <xdr:col>6</xdr:col>
      <xdr:colOff>314325</xdr:colOff>
      <xdr:row>3</xdr:row>
      <xdr:rowOff>314325</xdr:rowOff>
    </xdr:to>
    <xdr:sp>
      <xdr:nvSpPr>
        <xdr:cNvPr id="1" name="Rectangle 4">
          <a:hlinkClick r:id="rId1"/>
        </xdr:cNvPr>
        <xdr:cNvSpPr>
          <a:spLocks/>
        </xdr:cNvSpPr>
      </xdr:nvSpPr>
      <xdr:spPr>
        <a:xfrm>
          <a:off x="5457825" y="571500"/>
          <a:ext cx="923925" cy="5048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1514475</xdr:colOff>
      <xdr:row>1</xdr:row>
      <xdr:rowOff>57150</xdr:rowOff>
    </xdr:from>
    <xdr:to>
      <xdr:col>4</xdr:col>
      <xdr:colOff>838200</xdr:colOff>
      <xdr:row>2</xdr:row>
      <xdr:rowOff>161925</xdr:rowOff>
    </xdr:to>
    <xdr:sp>
      <xdr:nvSpPr>
        <xdr:cNvPr id="1" name="Rectangle 2">
          <a:hlinkClick r:id="rId1"/>
        </xdr:cNvPr>
        <xdr:cNvSpPr>
          <a:spLocks/>
        </xdr:cNvSpPr>
      </xdr:nvSpPr>
      <xdr:spPr>
        <a:xfrm>
          <a:off x="8696325" y="476250"/>
          <a:ext cx="10287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1343025</xdr:colOff>
      <xdr:row>1</xdr:row>
      <xdr:rowOff>95250</xdr:rowOff>
    </xdr:from>
    <xdr:to>
      <xdr:col>7</xdr:col>
      <xdr:colOff>238125</xdr:colOff>
      <xdr:row>5</xdr:row>
      <xdr:rowOff>38100</xdr:rowOff>
    </xdr:to>
    <xdr:sp>
      <xdr:nvSpPr>
        <xdr:cNvPr id="1" name="Rectangle 2">
          <a:hlinkClick r:id="rId1"/>
        </xdr:cNvPr>
        <xdr:cNvSpPr>
          <a:spLocks/>
        </xdr:cNvSpPr>
      </xdr:nvSpPr>
      <xdr:spPr>
        <a:xfrm>
          <a:off x="10182225" y="257175"/>
          <a:ext cx="11430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8</xdr:col>
      <xdr:colOff>266700</xdr:colOff>
      <xdr:row>5</xdr:row>
      <xdr:rowOff>95250</xdr:rowOff>
    </xdr:to>
    <xdr:sp>
      <xdr:nvSpPr>
        <xdr:cNvPr id="1" name="Rectangle 2">
          <a:hlinkClick r:id="rId1"/>
        </xdr:cNvPr>
        <xdr:cNvSpPr>
          <a:spLocks/>
        </xdr:cNvSpPr>
      </xdr:nvSpPr>
      <xdr:spPr>
        <a:xfrm>
          <a:off x="11620500" y="323850"/>
          <a:ext cx="1028700" cy="5810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6</xdr:col>
      <xdr:colOff>266700</xdr:colOff>
      <xdr:row>3</xdr:row>
      <xdr:rowOff>190500</xdr:rowOff>
    </xdr:to>
    <xdr:sp>
      <xdr:nvSpPr>
        <xdr:cNvPr id="1" name="Rectangle 2">
          <a:hlinkClick r:id="rId1"/>
        </xdr:cNvPr>
        <xdr:cNvSpPr>
          <a:spLocks/>
        </xdr:cNvSpPr>
      </xdr:nvSpPr>
      <xdr:spPr>
        <a:xfrm>
          <a:off x="8401050" y="200025"/>
          <a:ext cx="10287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142875</xdr:colOff>
      <xdr:row>11</xdr:row>
      <xdr:rowOff>0</xdr:rowOff>
    </xdr:to>
    <xdr:graphicFrame>
      <xdr:nvGraphicFramePr>
        <xdr:cNvPr id="1" name="Gráfico 1"/>
        <xdr:cNvGraphicFramePr/>
      </xdr:nvGraphicFramePr>
      <xdr:xfrm>
        <a:off x="0" y="2076450"/>
        <a:ext cx="4400550" cy="0"/>
      </xdr:xfrm>
      <a:graphic>
        <a:graphicData uri="http://schemas.openxmlformats.org/drawingml/2006/chart">
          <c:chart xmlns:c="http://schemas.openxmlformats.org/drawingml/2006/chart" r:id="rId1"/>
        </a:graphicData>
      </a:graphic>
    </xdr:graphicFrame>
    <xdr:clientData/>
  </xdr:twoCellAnchor>
  <xdr:twoCellAnchor>
    <xdr:from>
      <xdr:col>3</xdr:col>
      <xdr:colOff>257175</xdr:colOff>
      <xdr:row>11</xdr:row>
      <xdr:rowOff>0</xdr:rowOff>
    </xdr:from>
    <xdr:to>
      <xdr:col>13</xdr:col>
      <xdr:colOff>28575</xdr:colOff>
      <xdr:row>11</xdr:row>
      <xdr:rowOff>0</xdr:rowOff>
    </xdr:to>
    <xdr:graphicFrame>
      <xdr:nvGraphicFramePr>
        <xdr:cNvPr id="2" name="Gráfico 2"/>
        <xdr:cNvGraphicFramePr/>
      </xdr:nvGraphicFramePr>
      <xdr:xfrm>
        <a:off x="4514850" y="2076450"/>
        <a:ext cx="737235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11</xdr:row>
      <xdr:rowOff>0</xdr:rowOff>
    </xdr:from>
    <xdr:to>
      <xdr:col>9</xdr:col>
      <xdr:colOff>847725</xdr:colOff>
      <xdr:row>11</xdr:row>
      <xdr:rowOff>0</xdr:rowOff>
    </xdr:to>
    <xdr:graphicFrame>
      <xdr:nvGraphicFramePr>
        <xdr:cNvPr id="3" name="Gráfico 3"/>
        <xdr:cNvGraphicFramePr/>
      </xdr:nvGraphicFramePr>
      <xdr:xfrm>
        <a:off x="1571625" y="2076450"/>
        <a:ext cx="8829675" cy="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10</xdr:col>
      <xdr:colOff>9525</xdr:colOff>
      <xdr:row>4</xdr:row>
      <xdr:rowOff>19050</xdr:rowOff>
    </xdr:to>
    <xdr:sp>
      <xdr:nvSpPr>
        <xdr:cNvPr id="1" name="Rectangle 3">
          <a:hlinkClick r:id="rId1"/>
        </xdr:cNvPr>
        <xdr:cNvSpPr>
          <a:spLocks/>
        </xdr:cNvSpPr>
      </xdr:nvSpPr>
      <xdr:spPr>
        <a:xfrm>
          <a:off x="8963025" y="400050"/>
          <a:ext cx="15335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0</xdr:rowOff>
    </xdr:from>
    <xdr:to>
      <xdr:col>2</xdr:col>
      <xdr:colOff>1019175</xdr:colOff>
      <xdr:row>4</xdr:row>
      <xdr:rowOff>0</xdr:rowOff>
    </xdr:to>
    <xdr:sp>
      <xdr:nvSpPr>
        <xdr:cNvPr id="1" name="Rectangle 3">
          <a:hlinkClick r:id="rId1"/>
        </xdr:cNvPr>
        <xdr:cNvSpPr>
          <a:spLocks/>
        </xdr:cNvSpPr>
      </xdr:nvSpPr>
      <xdr:spPr>
        <a:xfrm>
          <a:off x="6191250" y="409575"/>
          <a:ext cx="1504950"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4314825</xdr:colOff>
      <xdr:row>1</xdr:row>
      <xdr:rowOff>19050</xdr:rowOff>
    </xdr:from>
    <xdr:to>
      <xdr:col>1</xdr:col>
      <xdr:colOff>695325</xdr:colOff>
      <xdr:row>2</xdr:row>
      <xdr:rowOff>180975</xdr:rowOff>
    </xdr:to>
    <xdr:sp>
      <xdr:nvSpPr>
        <xdr:cNvPr id="1" name="Rectangle 4">
          <a:hlinkClick r:id="rId1"/>
        </xdr:cNvPr>
        <xdr:cNvSpPr>
          <a:spLocks/>
        </xdr:cNvSpPr>
      </xdr:nvSpPr>
      <xdr:spPr>
        <a:xfrm>
          <a:off x="4314825" y="180975"/>
          <a:ext cx="1581150"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4</xdr:row>
      <xdr:rowOff>57150</xdr:rowOff>
    </xdr:from>
    <xdr:to>
      <xdr:col>5</xdr:col>
      <xdr:colOff>47625</xdr:colOff>
      <xdr:row>6</xdr:row>
      <xdr:rowOff>0</xdr:rowOff>
    </xdr:to>
    <xdr:sp>
      <xdr:nvSpPr>
        <xdr:cNvPr id="1" name="Rectangle 5">
          <a:hlinkClick r:id="rId1"/>
        </xdr:cNvPr>
        <xdr:cNvSpPr>
          <a:spLocks/>
        </xdr:cNvSpPr>
      </xdr:nvSpPr>
      <xdr:spPr>
        <a:xfrm>
          <a:off x="4981575" y="1009650"/>
          <a:ext cx="1323975" cy="3619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xdr:row>
      <xdr:rowOff>323850</xdr:rowOff>
    </xdr:from>
    <xdr:to>
      <xdr:col>3</xdr:col>
      <xdr:colOff>0</xdr:colOff>
      <xdr:row>3</xdr:row>
      <xdr:rowOff>161925</xdr:rowOff>
    </xdr:to>
    <xdr:sp>
      <xdr:nvSpPr>
        <xdr:cNvPr id="1" name="Rectangle 13">
          <a:hlinkClick r:id="rId1"/>
        </xdr:cNvPr>
        <xdr:cNvSpPr>
          <a:spLocks/>
        </xdr:cNvSpPr>
      </xdr:nvSpPr>
      <xdr:spPr>
        <a:xfrm>
          <a:off x="5010150" y="552450"/>
          <a:ext cx="981075" cy="5048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295275</xdr:rowOff>
    </xdr:from>
    <xdr:to>
      <xdr:col>3</xdr:col>
      <xdr:colOff>47625</xdr:colOff>
      <xdr:row>2</xdr:row>
      <xdr:rowOff>180975</xdr:rowOff>
    </xdr:to>
    <xdr:sp>
      <xdr:nvSpPr>
        <xdr:cNvPr id="1" name="Rectangle 5">
          <a:hlinkClick r:id="rId1"/>
        </xdr:cNvPr>
        <xdr:cNvSpPr>
          <a:spLocks/>
        </xdr:cNvSpPr>
      </xdr:nvSpPr>
      <xdr:spPr>
        <a:xfrm>
          <a:off x="104775" y="847725"/>
          <a:ext cx="132397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123825</xdr:rowOff>
    </xdr:from>
    <xdr:to>
      <xdr:col>1</xdr:col>
      <xdr:colOff>238125</xdr:colOff>
      <xdr:row>1</xdr:row>
      <xdr:rowOff>190500</xdr:rowOff>
    </xdr:to>
    <xdr:sp>
      <xdr:nvSpPr>
        <xdr:cNvPr id="1" name="Rectangle 2">
          <a:hlinkClick r:id="rId1"/>
        </xdr:cNvPr>
        <xdr:cNvSpPr>
          <a:spLocks/>
        </xdr:cNvSpPr>
      </xdr:nvSpPr>
      <xdr:spPr>
        <a:xfrm>
          <a:off x="9525" y="123825"/>
          <a:ext cx="1047750" cy="5429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228600</xdr:rowOff>
    </xdr:from>
    <xdr:to>
      <xdr:col>3</xdr:col>
      <xdr:colOff>1219200</xdr:colOff>
      <xdr:row>4</xdr:row>
      <xdr:rowOff>219075</xdr:rowOff>
    </xdr:to>
    <xdr:sp>
      <xdr:nvSpPr>
        <xdr:cNvPr id="1" name="Rectangle 2">
          <a:hlinkClick r:id="rId1"/>
        </xdr:cNvPr>
        <xdr:cNvSpPr>
          <a:spLocks/>
        </xdr:cNvSpPr>
      </xdr:nvSpPr>
      <xdr:spPr>
        <a:xfrm>
          <a:off x="4448175" y="1114425"/>
          <a:ext cx="1038225" cy="4000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xdr:row>
      <xdr:rowOff>409575</xdr:rowOff>
    </xdr:from>
    <xdr:to>
      <xdr:col>3</xdr:col>
      <xdr:colOff>1266825</xdr:colOff>
      <xdr:row>5</xdr:row>
      <xdr:rowOff>85725</xdr:rowOff>
    </xdr:to>
    <xdr:sp>
      <xdr:nvSpPr>
        <xdr:cNvPr id="1" name="Rectangle 2">
          <a:hlinkClick r:id="rId1"/>
        </xdr:cNvPr>
        <xdr:cNvSpPr>
          <a:spLocks/>
        </xdr:cNvSpPr>
      </xdr:nvSpPr>
      <xdr:spPr>
        <a:xfrm>
          <a:off x="4667250" y="1352550"/>
          <a:ext cx="1066800" cy="57150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ntera\cgr\Fiscalizaci&#243;n%20Operativa%20y%20Evaluativa\Servicios%20Municipales\MECANOGRAFIA\Documentos%20en%20revisi&#243;n\LUIS%20N\Informaci&#243;n%20adicional%20para%20la%20liquidaci&#243;n%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E"/>
      <sheetName val="Ingresos reales"/>
      <sheetName val="Egresos reales"/>
      <sheetName val="Egre x prog"/>
      <sheetName val="Gastos x Adm"/>
      <sheetName val="Económica"/>
      <sheetName val="P-Cuadr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E26"/>
  <sheetViews>
    <sheetView showGridLines="0" zoomScalePageLayoutView="0" workbookViewId="0" topLeftCell="A1">
      <selection activeCell="G13" sqref="G13"/>
    </sheetView>
  </sheetViews>
  <sheetFormatPr defaultColWidth="11.421875" defaultRowHeight="12.75"/>
  <cols>
    <col min="1" max="1" width="11.421875" style="1" customWidth="1"/>
    <col min="2" max="2" width="6.8515625" style="1" customWidth="1"/>
    <col min="3" max="3" width="28.57421875" style="1" customWidth="1"/>
    <col min="4" max="6" width="11.421875" style="1" customWidth="1"/>
    <col min="7" max="7" width="8.7109375" style="1" customWidth="1"/>
    <col min="8" max="16384" width="11.421875" style="1" customWidth="1"/>
  </cols>
  <sheetData>
    <row r="1" spans="2:5" ht="27" customHeight="1">
      <c r="B1" s="22" t="s">
        <v>115</v>
      </c>
      <c r="C1" s="2"/>
      <c r="D1" s="2"/>
      <c r="E1" s="2"/>
    </row>
    <row r="2" spans="2:5" ht="21" customHeight="1" thickBot="1">
      <c r="B2" s="22"/>
      <c r="C2" s="2"/>
      <c r="D2" s="2"/>
      <c r="E2" s="2"/>
    </row>
    <row r="3" spans="2:5" ht="19.5" customHeight="1" thickBot="1">
      <c r="B3" s="329">
        <v>1</v>
      </c>
      <c r="C3" s="330" t="s">
        <v>153</v>
      </c>
      <c r="D3" s="2"/>
      <c r="E3" s="2"/>
    </row>
    <row r="4" spans="2:5" ht="19.5" customHeight="1" thickBot="1">
      <c r="B4" s="329">
        <v>2</v>
      </c>
      <c r="C4" s="331" t="s">
        <v>487</v>
      </c>
      <c r="D4" s="2"/>
      <c r="E4" s="2"/>
    </row>
    <row r="5" spans="2:5" ht="19.5" customHeight="1" thickBot="1">
      <c r="B5" s="329">
        <v>3</v>
      </c>
      <c r="C5" s="331" t="s">
        <v>488</v>
      </c>
      <c r="D5" s="2"/>
      <c r="E5" s="2"/>
    </row>
    <row r="6" spans="2:5" ht="19.5" customHeight="1" thickBot="1">
      <c r="B6" s="329">
        <v>4</v>
      </c>
      <c r="C6" s="331" t="s">
        <v>154</v>
      </c>
      <c r="D6" s="2"/>
      <c r="E6" s="2"/>
    </row>
    <row r="7" spans="2:5" ht="19.5" customHeight="1" thickBot="1">
      <c r="B7" s="329">
        <v>5</v>
      </c>
      <c r="C7" s="331" t="s">
        <v>155</v>
      </c>
      <c r="D7" s="2"/>
      <c r="E7" s="2"/>
    </row>
    <row r="8" spans="2:5" ht="19.5" customHeight="1" thickBot="1">
      <c r="B8" s="329">
        <v>6</v>
      </c>
      <c r="C8" s="359" t="s">
        <v>217</v>
      </c>
      <c r="D8" s="2"/>
      <c r="E8" s="2"/>
    </row>
    <row r="9" spans="2:5" ht="19.5" customHeight="1" thickBot="1">
      <c r="B9" s="329">
        <v>7</v>
      </c>
      <c r="C9" s="331" t="s">
        <v>156</v>
      </c>
      <c r="D9" s="2"/>
      <c r="E9" s="2"/>
    </row>
    <row r="10" spans="2:5" ht="19.5" customHeight="1" thickBot="1">
      <c r="B10" s="329">
        <v>8</v>
      </c>
      <c r="C10" s="331" t="s">
        <v>157</v>
      </c>
      <c r="D10" s="2"/>
      <c r="E10" s="2"/>
    </row>
    <row r="11" spans="2:5" ht="19.5" customHeight="1" thickBot="1">
      <c r="B11" s="329">
        <v>9</v>
      </c>
      <c r="C11" s="636" t="s">
        <v>862</v>
      </c>
      <c r="D11" s="2"/>
      <c r="E11" s="2"/>
    </row>
    <row r="12" spans="2:5" ht="19.5" customHeight="1" thickBot="1">
      <c r="B12" s="329">
        <v>10</v>
      </c>
      <c r="C12" s="331" t="s">
        <v>158</v>
      </c>
      <c r="D12" s="2"/>
      <c r="E12" s="2"/>
    </row>
    <row r="13" spans="2:5" ht="19.5" customHeight="1" thickBot="1">
      <c r="B13" s="329">
        <v>11</v>
      </c>
      <c r="C13" s="331" t="s">
        <v>159</v>
      </c>
      <c r="D13" s="2"/>
      <c r="E13" s="2"/>
    </row>
    <row r="14" spans="2:5" ht="19.5" customHeight="1" thickBot="1">
      <c r="B14" s="329">
        <v>12</v>
      </c>
      <c r="C14" s="331" t="s">
        <v>321</v>
      </c>
      <c r="D14" s="2"/>
      <c r="E14" s="2"/>
    </row>
    <row r="15" spans="2:5" ht="19.5" customHeight="1" thickBot="1">
      <c r="B15" s="329">
        <v>13</v>
      </c>
      <c r="C15" s="434" t="s">
        <v>86</v>
      </c>
      <c r="D15" s="2"/>
      <c r="E15" s="2"/>
    </row>
    <row r="16" spans="2:5" ht="19.5" customHeight="1" thickBot="1">
      <c r="B16" s="329">
        <v>14</v>
      </c>
      <c r="C16" s="434" t="s">
        <v>87</v>
      </c>
      <c r="D16" s="2"/>
      <c r="E16" s="2"/>
    </row>
    <row r="17" spans="2:5" ht="19.5" customHeight="1" thickBot="1">
      <c r="B17" s="329">
        <v>15</v>
      </c>
      <c r="C17" s="332" t="s">
        <v>653</v>
      </c>
      <c r="D17" s="2"/>
      <c r="E17" s="2"/>
    </row>
    <row r="18" spans="2:3" ht="13.5" thickBot="1">
      <c r="B18" s="329">
        <v>16</v>
      </c>
      <c r="C18" s="568" t="s">
        <v>969</v>
      </c>
    </row>
    <row r="19" spans="2:3" ht="13.5" thickBot="1">
      <c r="B19" s="329">
        <v>17</v>
      </c>
      <c r="C19" s="496" t="s">
        <v>673</v>
      </c>
    </row>
    <row r="20" spans="2:3" ht="13.5" thickBot="1">
      <c r="B20" s="329">
        <v>18</v>
      </c>
      <c r="C20" s="496" t="s">
        <v>672</v>
      </c>
    </row>
    <row r="21" spans="2:3" ht="13.5" thickBot="1">
      <c r="B21" s="329">
        <v>19</v>
      </c>
      <c r="C21" s="496" t="s">
        <v>671</v>
      </c>
    </row>
    <row r="22" spans="2:3" ht="13.5" thickBot="1">
      <c r="B22" s="329">
        <v>20</v>
      </c>
      <c r="C22" s="496" t="s">
        <v>674</v>
      </c>
    </row>
    <row r="23" spans="2:3" ht="13.5" thickBot="1">
      <c r="B23" s="329">
        <v>21</v>
      </c>
      <c r="C23" s="496" t="s">
        <v>670</v>
      </c>
    </row>
    <row r="24" spans="2:3" ht="13.5" thickBot="1">
      <c r="B24" s="329">
        <v>22</v>
      </c>
      <c r="C24" s="568" t="s">
        <v>669</v>
      </c>
    </row>
    <row r="25" spans="2:3" ht="13.5" thickBot="1">
      <c r="B25" s="329">
        <v>23</v>
      </c>
      <c r="C25" s="690" t="s">
        <v>968</v>
      </c>
    </row>
    <row r="26" spans="2:3" ht="13.5" thickBot="1">
      <c r="B26" s="329">
        <v>24</v>
      </c>
      <c r="C26" s="568" t="s">
        <v>890</v>
      </c>
    </row>
  </sheetData>
  <sheetProtection password="8FB6" sheet="1"/>
  <hyperlinks>
    <hyperlink ref="C3" location="DATOS!A1" display="DATOS"/>
    <hyperlink ref="C4" location="INGRESOS!A1" display="INGRESOS"/>
    <hyperlink ref="C6" location="'ING-GASTO'!A1" display="ING-GASTO"/>
    <hyperlink ref="C7" location="'LIQUID-INGRES'!A1" display="LIQUID-INGRES"/>
    <hyperlink ref="C9" location="FDM!A1" display="FDM"/>
    <hyperlink ref="C10" location="JUDESUR!A1" display="JUDESUR"/>
    <hyperlink ref="C12" location="FODESAF!A1" display="FODESAF"/>
    <hyperlink ref="C13" location="PRESTAMOS!A1" display="PRESTAMOS"/>
    <hyperlink ref="C14" location="RESULTADO!A1" display="RESULTADO"/>
    <hyperlink ref="C17" location="'OTROS INDICADORES'!A1" display="OTROS INDICADORES"/>
    <hyperlink ref="C8" location="'PARTIDAS ESPECÍFICAS'!A1" display="'PARTIDAS ESPECÍFICAS'!A1"/>
    <hyperlink ref="C5" location="Egresos!A1" display="EGRESOS"/>
    <hyperlink ref="C15" location="'Formulario 5-Compromisos'!A1" display="Formulario 5-Compromisos"/>
    <hyperlink ref="C16" location="'Formulario 4-Compromisos'!A1" display="Formulario 4-Compromisos"/>
    <hyperlink ref="C18" location="'ANEXO1-LIQUIDACION'!A1" display="Anexo-1 Formato Liquidacion 2014"/>
    <hyperlink ref="C19" location="'ANEXO2-MOROSIDAD'!A1" display="Anexo-2"/>
    <hyperlink ref="C20" location="'ANEXO3-SALDO EN CAJA'!A1" display="Anexo-3"/>
    <hyperlink ref="C21" location="'ANEXO4-RECURSOS-8114'!A1" display="Anexo-4"/>
    <hyperlink ref="C22" location="'ANEXO5-TRANSFERENCIAS'!A1" display="Anexo-5"/>
    <hyperlink ref="C24" location="'ANEXO7 ESTRUC. ORGAN'!A1" display="Anexo-7 Estructura organizacional"/>
    <hyperlink ref="C23" location="'ANEXO6 INDIC GESTIÓN PRESUP'!A1" display="Anexo-6"/>
    <hyperlink ref="C11" location="'RED DE CUIDO'!A1" display="'RED DE CUIDO'!A1"/>
    <hyperlink ref="C26" location="'ANEXO 9 CUMPL METAS'!A1" display="Anexo-9 Cumpl metas"/>
    <hyperlink ref="C25" location="'ANEXO 8 ENDEUDAMIENTO'!A1" display="Anexo-8 Endeudamiento"/>
  </hyperlinks>
  <printOptions/>
  <pageMargins left="0.75" right="0.75" top="1" bottom="1" header="0" footer="0"/>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G57"/>
  <sheetViews>
    <sheetView showGridLines="0" zoomScale="80" zoomScaleNormal="80" zoomScalePageLayoutView="0" workbookViewId="0" topLeftCell="A1">
      <pane xSplit="2" ySplit="12" topLeftCell="C13" activePane="bottomRight" state="frozen"/>
      <selection pane="topLeft" activeCell="A1" sqref="A1"/>
      <selection pane="topRight" activeCell="C1" sqref="C1"/>
      <selection pane="bottomLeft" activeCell="A9" sqref="A9"/>
      <selection pane="bottomRight" activeCell="D14" sqref="D14"/>
    </sheetView>
  </sheetViews>
  <sheetFormatPr defaultColWidth="11.421875" defaultRowHeight="12.75"/>
  <cols>
    <col min="1" max="1" width="8.8515625" style="1" customWidth="1"/>
    <col min="2" max="2" width="32.421875" style="1" customWidth="1"/>
    <col min="3" max="3" width="22.7109375" style="1" customWidth="1"/>
    <col min="4" max="4" width="20.00390625" style="1" customWidth="1"/>
    <col min="5" max="5" width="22.140625" style="1" customWidth="1"/>
    <col min="6" max="6" width="21.28125" style="1" customWidth="1"/>
    <col min="7" max="7" width="20.7109375" style="1" customWidth="1"/>
    <col min="8" max="16384" width="11.421875" style="1" customWidth="1"/>
  </cols>
  <sheetData>
    <row r="1" spans="1:6" s="15" customFormat="1" ht="24.75">
      <c r="A1" s="841" t="s">
        <v>613</v>
      </c>
      <c r="B1" s="841"/>
      <c r="C1" s="841"/>
      <c r="D1" s="841"/>
      <c r="E1" s="841"/>
      <c r="F1" s="378" t="str">
        <f>DATOS!A3</f>
        <v>MUNICIPALIDAD DE FLORES</v>
      </c>
    </row>
    <row r="2" spans="1:5" s="15" customFormat="1" ht="24.75">
      <c r="A2" s="841" t="s">
        <v>615</v>
      </c>
      <c r="B2" s="841"/>
      <c r="C2" s="841"/>
      <c r="D2" s="841"/>
      <c r="E2" s="841"/>
    </row>
    <row r="3" spans="1:5" s="15" customFormat="1" ht="20.25">
      <c r="A3" s="247"/>
      <c r="B3" s="247"/>
      <c r="C3" s="247"/>
      <c r="D3" s="247"/>
      <c r="E3" s="247"/>
    </row>
    <row r="4" spans="1:5" s="369" customFormat="1" ht="32.25" customHeight="1" thickBot="1">
      <c r="A4" s="389" t="s">
        <v>1093</v>
      </c>
      <c r="B4" s="391"/>
      <c r="C4" s="391"/>
      <c r="D4" s="372"/>
      <c r="E4" s="372"/>
    </row>
    <row r="5" spans="1:5" s="15" customFormat="1" ht="20.25">
      <c r="A5" s="842" t="s">
        <v>196</v>
      </c>
      <c r="B5" s="843"/>
      <c r="C5" s="751">
        <f>INGRESOS!B130+INGRESOS!C130+INGRESOS!B114+INGRESOS!C114+INGRESOS!B131+INGRESOS!C131+INGRESOS!B75+INGRESOS!C75</f>
        <v>35000000</v>
      </c>
      <c r="D5" s="172"/>
      <c r="E5" s="247"/>
    </row>
    <row r="6" spans="1:5" s="15" customFormat="1" ht="21" thickBot="1">
      <c r="A6" s="844" t="s">
        <v>200</v>
      </c>
      <c r="B6" s="845"/>
      <c r="C6" s="752">
        <f>INGRESOS!B214+INGRESOS!C214+INGRESOS!B215+INGRESOS!C215</f>
        <v>180000000</v>
      </c>
      <c r="D6" s="172"/>
      <c r="E6" s="247"/>
    </row>
    <row r="7" spans="1:7" ht="12.75">
      <c r="A7" s="753"/>
      <c r="B7" s="770"/>
      <c r="C7" s="762" t="s">
        <v>168</v>
      </c>
      <c r="D7" s="763" t="s">
        <v>489</v>
      </c>
      <c r="E7" s="762" t="s">
        <v>578</v>
      </c>
      <c r="F7" s="764" t="s">
        <v>570</v>
      </c>
      <c r="G7" s="765" t="s">
        <v>168</v>
      </c>
    </row>
    <row r="8" spans="1:7" ht="14.25" customHeight="1">
      <c r="A8" s="755" t="s">
        <v>312</v>
      </c>
      <c r="B8" s="745" t="s">
        <v>577</v>
      </c>
      <c r="C8" s="766" t="s">
        <v>181</v>
      </c>
      <c r="D8" s="758" t="s">
        <v>923</v>
      </c>
      <c r="E8" s="766">
        <v>2014</v>
      </c>
      <c r="F8" s="748" t="s">
        <v>571</v>
      </c>
      <c r="G8" s="767" t="s">
        <v>310</v>
      </c>
    </row>
    <row r="9" spans="1:7" ht="14.25" customHeight="1">
      <c r="A9" s="757"/>
      <c r="B9" s="766"/>
      <c r="C9" s="745">
        <v>2013</v>
      </c>
      <c r="D9" s="768"/>
      <c r="E9" s="745"/>
      <c r="F9" s="769" t="s">
        <v>924</v>
      </c>
      <c r="G9" s="767" t="s">
        <v>922</v>
      </c>
    </row>
    <row r="10" spans="1:7" ht="12.75">
      <c r="A10" s="755"/>
      <c r="B10" s="759" t="s">
        <v>117</v>
      </c>
      <c r="C10" s="242">
        <f>C11-C12</f>
        <v>0</v>
      </c>
      <c r="D10" s="242">
        <f>D11-D12</f>
        <v>0</v>
      </c>
      <c r="E10" s="242">
        <f>E11-E12</f>
        <v>0</v>
      </c>
      <c r="F10" s="249">
        <f>F11-F12</f>
        <v>0</v>
      </c>
      <c r="G10" s="250">
        <f>(C10+D10+F10)-E10</f>
        <v>0</v>
      </c>
    </row>
    <row r="11" spans="1:7" ht="12.75">
      <c r="A11" s="755"/>
      <c r="B11" s="759" t="s">
        <v>116</v>
      </c>
      <c r="C11" s="242">
        <f>C6</f>
        <v>180000000</v>
      </c>
      <c r="D11" s="242">
        <f>INGRESOS!B130+INGRESOS!B75+INGRESOS!B131</f>
        <v>35000000</v>
      </c>
      <c r="E11" s="242">
        <f>EGRESOS!B81</f>
        <v>199068430.04</v>
      </c>
      <c r="F11" s="249">
        <f>INGRESOS!C130</f>
        <v>0</v>
      </c>
      <c r="G11" s="250">
        <f>(C11+D11+F11)-E11</f>
        <v>15931569.960000008</v>
      </c>
    </row>
    <row r="12" spans="1:7" ht="18.75" customHeight="1" thickBot="1">
      <c r="A12" s="757"/>
      <c r="B12" s="766"/>
      <c r="C12" s="254">
        <f>SUM(C13:C76)</f>
        <v>180000000</v>
      </c>
      <c r="D12" s="254">
        <f>SUM(D13:D76)</f>
        <v>35000000</v>
      </c>
      <c r="E12" s="222">
        <f>SUM(E13:E76)</f>
        <v>199068430.04</v>
      </c>
      <c r="F12" s="254">
        <f>SUM(F13:F76)</f>
        <v>0</v>
      </c>
      <c r="G12" s="318">
        <f>SUM(G13:G76)</f>
        <v>15931569.959999995</v>
      </c>
    </row>
    <row r="13" spans="1:7" ht="12.75">
      <c r="A13" s="319" t="s">
        <v>1047</v>
      </c>
      <c r="B13" s="320" t="s">
        <v>1048</v>
      </c>
      <c r="C13" s="321">
        <v>20000000</v>
      </c>
      <c r="D13" s="321">
        <v>0</v>
      </c>
      <c r="E13" s="321">
        <v>16343375.67</v>
      </c>
      <c r="F13" s="321">
        <v>0</v>
      </c>
      <c r="G13" s="322">
        <f>+C13+D13-E13+F13</f>
        <v>3656624.33</v>
      </c>
    </row>
    <row r="14" spans="1:7" ht="12.75">
      <c r="A14" s="310" t="s">
        <v>1049</v>
      </c>
      <c r="B14" s="217" t="s">
        <v>1050</v>
      </c>
      <c r="C14" s="21">
        <v>160000000</v>
      </c>
      <c r="D14" s="21">
        <v>35000000</v>
      </c>
      <c r="E14" s="21">
        <v>182725054.37</v>
      </c>
      <c r="F14" s="21">
        <v>0</v>
      </c>
      <c r="G14" s="311">
        <f aca="true" t="shared" si="0" ref="G14:G54">+C14+D14-E14+F14</f>
        <v>12274945.629999995</v>
      </c>
    </row>
    <row r="15" spans="1:7" ht="12.75">
      <c r="A15" s="310" t="s">
        <v>579</v>
      </c>
      <c r="B15" s="217" t="s">
        <v>561</v>
      </c>
      <c r="C15" s="21">
        <v>0</v>
      </c>
      <c r="D15" s="21">
        <v>0</v>
      </c>
      <c r="E15" s="21">
        <v>0</v>
      </c>
      <c r="F15" s="21">
        <v>0</v>
      </c>
      <c r="G15" s="311">
        <f t="shared" si="0"/>
        <v>0</v>
      </c>
    </row>
    <row r="16" spans="1:7" ht="12.75">
      <c r="A16" s="310" t="s">
        <v>579</v>
      </c>
      <c r="B16" s="217" t="s">
        <v>561</v>
      </c>
      <c r="C16" s="21">
        <v>0</v>
      </c>
      <c r="D16" s="21">
        <v>0</v>
      </c>
      <c r="E16" s="21">
        <v>0</v>
      </c>
      <c r="F16" s="21">
        <v>0</v>
      </c>
      <c r="G16" s="311">
        <f t="shared" si="0"/>
        <v>0</v>
      </c>
    </row>
    <row r="17" spans="1:7" ht="12.75">
      <c r="A17" s="310" t="s">
        <v>579</v>
      </c>
      <c r="B17" s="217" t="s">
        <v>561</v>
      </c>
      <c r="C17" s="21">
        <v>0</v>
      </c>
      <c r="D17" s="21">
        <v>0</v>
      </c>
      <c r="E17" s="21">
        <v>0</v>
      </c>
      <c r="F17" s="21">
        <v>0</v>
      </c>
      <c r="G17" s="311">
        <f t="shared" si="0"/>
        <v>0</v>
      </c>
    </row>
    <row r="18" spans="1:7" ht="12.75">
      <c r="A18" s="310" t="s">
        <v>579</v>
      </c>
      <c r="B18" s="217" t="s">
        <v>561</v>
      </c>
      <c r="C18" s="21">
        <v>0</v>
      </c>
      <c r="D18" s="21">
        <v>0</v>
      </c>
      <c r="E18" s="21">
        <v>0</v>
      </c>
      <c r="F18" s="21">
        <v>0</v>
      </c>
      <c r="G18" s="311">
        <f t="shared" si="0"/>
        <v>0</v>
      </c>
    </row>
    <row r="19" spans="1:7" ht="12.75">
      <c r="A19" s="310" t="s">
        <v>579</v>
      </c>
      <c r="B19" s="217" t="s">
        <v>561</v>
      </c>
      <c r="C19" s="21">
        <v>0</v>
      </c>
      <c r="D19" s="21">
        <v>0</v>
      </c>
      <c r="E19" s="21">
        <v>0</v>
      </c>
      <c r="F19" s="21">
        <v>0</v>
      </c>
      <c r="G19" s="311">
        <f t="shared" si="0"/>
        <v>0</v>
      </c>
    </row>
    <row r="20" spans="1:7" ht="12.75">
      <c r="A20" s="310" t="s">
        <v>579</v>
      </c>
      <c r="B20" s="217" t="s">
        <v>561</v>
      </c>
      <c r="C20" s="21">
        <v>0</v>
      </c>
      <c r="D20" s="21">
        <v>0</v>
      </c>
      <c r="E20" s="21">
        <v>0</v>
      </c>
      <c r="F20" s="21">
        <v>0</v>
      </c>
      <c r="G20" s="311">
        <f t="shared" si="0"/>
        <v>0</v>
      </c>
    </row>
    <row r="21" spans="1:7" ht="12.75">
      <c r="A21" s="310" t="s">
        <v>579</v>
      </c>
      <c r="B21" s="217" t="s">
        <v>561</v>
      </c>
      <c r="C21" s="21">
        <v>0</v>
      </c>
      <c r="D21" s="21">
        <v>0</v>
      </c>
      <c r="E21" s="21">
        <v>0</v>
      </c>
      <c r="F21" s="21">
        <v>0</v>
      </c>
      <c r="G21" s="311">
        <f t="shared" si="0"/>
        <v>0</v>
      </c>
    </row>
    <row r="22" spans="1:7" ht="12.75">
      <c r="A22" s="310" t="s">
        <v>579</v>
      </c>
      <c r="B22" s="217" t="s">
        <v>561</v>
      </c>
      <c r="C22" s="21">
        <v>0</v>
      </c>
      <c r="D22" s="21">
        <v>0</v>
      </c>
      <c r="E22" s="21">
        <v>0</v>
      </c>
      <c r="F22" s="21">
        <v>0</v>
      </c>
      <c r="G22" s="311">
        <f t="shared" si="0"/>
        <v>0</v>
      </c>
    </row>
    <row r="23" spans="1:7" ht="12.75">
      <c r="A23" s="310" t="s">
        <v>579</v>
      </c>
      <c r="B23" s="217" t="s">
        <v>561</v>
      </c>
      <c r="C23" s="21">
        <v>0</v>
      </c>
      <c r="D23" s="21">
        <v>0</v>
      </c>
      <c r="E23" s="21">
        <v>0</v>
      </c>
      <c r="F23" s="21">
        <v>0</v>
      </c>
      <c r="G23" s="311">
        <f t="shared" si="0"/>
        <v>0</v>
      </c>
    </row>
    <row r="24" spans="1:7" ht="12.75">
      <c r="A24" s="310" t="s">
        <v>579</v>
      </c>
      <c r="B24" s="217" t="s">
        <v>561</v>
      </c>
      <c r="C24" s="21">
        <v>0</v>
      </c>
      <c r="D24" s="21">
        <v>0</v>
      </c>
      <c r="E24" s="21">
        <v>0</v>
      </c>
      <c r="F24" s="21">
        <v>0</v>
      </c>
      <c r="G24" s="311">
        <f t="shared" si="0"/>
        <v>0</v>
      </c>
    </row>
    <row r="25" spans="1:7" ht="12.75">
      <c r="A25" s="310" t="s">
        <v>579</v>
      </c>
      <c r="B25" s="217" t="s">
        <v>561</v>
      </c>
      <c r="C25" s="21">
        <v>0</v>
      </c>
      <c r="D25" s="21">
        <v>0</v>
      </c>
      <c r="E25" s="21">
        <v>0</v>
      </c>
      <c r="F25" s="21">
        <v>0</v>
      </c>
      <c r="G25" s="311">
        <f t="shared" si="0"/>
        <v>0</v>
      </c>
    </row>
    <row r="26" spans="1:7" ht="12.75">
      <c r="A26" s="310" t="s">
        <v>579</v>
      </c>
      <c r="B26" s="217" t="s">
        <v>561</v>
      </c>
      <c r="C26" s="21">
        <v>0</v>
      </c>
      <c r="D26" s="21">
        <v>0</v>
      </c>
      <c r="E26" s="21">
        <v>0</v>
      </c>
      <c r="F26" s="21">
        <v>0</v>
      </c>
      <c r="G26" s="311">
        <f t="shared" si="0"/>
        <v>0</v>
      </c>
    </row>
    <row r="27" spans="1:7" ht="12.75">
      <c r="A27" s="310" t="s">
        <v>579</v>
      </c>
      <c r="B27" s="217" t="s">
        <v>561</v>
      </c>
      <c r="C27" s="21">
        <v>0</v>
      </c>
      <c r="D27" s="21">
        <v>0</v>
      </c>
      <c r="E27" s="21">
        <v>0</v>
      </c>
      <c r="F27" s="21">
        <v>0</v>
      </c>
      <c r="G27" s="311">
        <f t="shared" si="0"/>
        <v>0</v>
      </c>
    </row>
    <row r="28" spans="1:7" ht="12.75">
      <c r="A28" s="310" t="s">
        <v>579</v>
      </c>
      <c r="B28" s="217" t="s">
        <v>561</v>
      </c>
      <c r="C28" s="21">
        <v>0</v>
      </c>
      <c r="D28" s="21">
        <v>0</v>
      </c>
      <c r="E28" s="21">
        <v>0</v>
      </c>
      <c r="F28" s="21">
        <v>0</v>
      </c>
      <c r="G28" s="311">
        <f t="shared" si="0"/>
        <v>0</v>
      </c>
    </row>
    <row r="29" spans="1:7" ht="12.75">
      <c r="A29" s="310" t="s">
        <v>579</v>
      </c>
      <c r="B29" s="217" t="s">
        <v>561</v>
      </c>
      <c r="C29" s="21">
        <v>0</v>
      </c>
      <c r="D29" s="21">
        <v>0</v>
      </c>
      <c r="E29" s="21">
        <v>0</v>
      </c>
      <c r="F29" s="21">
        <v>0</v>
      </c>
      <c r="G29" s="311">
        <f t="shared" si="0"/>
        <v>0</v>
      </c>
    </row>
    <row r="30" spans="1:7" ht="12.75">
      <c r="A30" s="310" t="s">
        <v>579</v>
      </c>
      <c r="B30" s="217" t="s">
        <v>561</v>
      </c>
      <c r="C30" s="21">
        <v>0</v>
      </c>
      <c r="D30" s="21">
        <v>0</v>
      </c>
      <c r="E30" s="21">
        <v>0</v>
      </c>
      <c r="F30" s="21">
        <v>0</v>
      </c>
      <c r="G30" s="311">
        <f t="shared" si="0"/>
        <v>0</v>
      </c>
    </row>
    <row r="31" spans="1:7" ht="12.75">
      <c r="A31" s="310" t="s">
        <v>579</v>
      </c>
      <c r="B31" s="217" t="s">
        <v>561</v>
      </c>
      <c r="C31" s="21">
        <v>0</v>
      </c>
      <c r="D31" s="21">
        <v>0</v>
      </c>
      <c r="E31" s="21">
        <v>0</v>
      </c>
      <c r="F31" s="21">
        <v>0</v>
      </c>
      <c r="G31" s="311">
        <f t="shared" si="0"/>
        <v>0</v>
      </c>
    </row>
    <row r="32" spans="1:7" ht="12.75">
      <c r="A32" s="310" t="s">
        <v>579</v>
      </c>
      <c r="B32" s="217" t="s">
        <v>561</v>
      </c>
      <c r="C32" s="21">
        <v>0</v>
      </c>
      <c r="D32" s="21">
        <v>0</v>
      </c>
      <c r="E32" s="21">
        <v>0</v>
      </c>
      <c r="F32" s="21">
        <v>0</v>
      </c>
      <c r="G32" s="311">
        <f t="shared" si="0"/>
        <v>0</v>
      </c>
    </row>
    <row r="33" spans="1:7" ht="12.75">
      <c r="A33" s="310" t="s">
        <v>579</v>
      </c>
      <c r="B33" s="217" t="s">
        <v>561</v>
      </c>
      <c r="C33" s="21">
        <v>0</v>
      </c>
      <c r="D33" s="21">
        <v>0</v>
      </c>
      <c r="E33" s="21">
        <v>0</v>
      </c>
      <c r="F33" s="21">
        <v>0</v>
      </c>
      <c r="G33" s="311">
        <f t="shared" si="0"/>
        <v>0</v>
      </c>
    </row>
    <row r="34" spans="1:7" ht="12.75">
      <c r="A34" s="310" t="s">
        <v>579</v>
      </c>
      <c r="B34" s="217" t="s">
        <v>561</v>
      </c>
      <c r="C34" s="21">
        <v>0</v>
      </c>
      <c r="D34" s="21">
        <v>0</v>
      </c>
      <c r="E34" s="21">
        <v>0</v>
      </c>
      <c r="F34" s="21">
        <v>0</v>
      </c>
      <c r="G34" s="311">
        <f t="shared" si="0"/>
        <v>0</v>
      </c>
    </row>
    <row r="35" spans="1:7" ht="12.75">
      <c r="A35" s="310" t="s">
        <v>579</v>
      </c>
      <c r="B35" s="217" t="s">
        <v>561</v>
      </c>
      <c r="C35" s="21">
        <v>0</v>
      </c>
      <c r="D35" s="21">
        <v>0</v>
      </c>
      <c r="E35" s="21">
        <v>0</v>
      </c>
      <c r="F35" s="21">
        <v>0</v>
      </c>
      <c r="G35" s="311">
        <f t="shared" si="0"/>
        <v>0</v>
      </c>
    </row>
    <row r="36" spans="1:7" ht="12.75">
      <c r="A36" s="310" t="s">
        <v>579</v>
      </c>
      <c r="B36" s="217" t="s">
        <v>561</v>
      </c>
      <c r="C36" s="21">
        <v>0</v>
      </c>
      <c r="D36" s="21">
        <v>0</v>
      </c>
      <c r="E36" s="21">
        <v>0</v>
      </c>
      <c r="F36" s="21">
        <v>0</v>
      </c>
      <c r="G36" s="311">
        <f t="shared" si="0"/>
        <v>0</v>
      </c>
    </row>
    <row r="37" spans="1:7" ht="12.75">
      <c r="A37" s="310" t="s">
        <v>579</v>
      </c>
      <c r="B37" s="217" t="s">
        <v>561</v>
      </c>
      <c r="C37" s="21">
        <v>0</v>
      </c>
      <c r="D37" s="21">
        <v>0</v>
      </c>
      <c r="E37" s="21">
        <v>0</v>
      </c>
      <c r="F37" s="21">
        <v>0</v>
      </c>
      <c r="G37" s="311">
        <f t="shared" si="0"/>
        <v>0</v>
      </c>
    </row>
    <row r="38" spans="1:7" ht="12.75">
      <c r="A38" s="310" t="s">
        <v>579</v>
      </c>
      <c r="B38" s="217" t="s">
        <v>561</v>
      </c>
      <c r="C38" s="21">
        <v>0</v>
      </c>
      <c r="D38" s="21">
        <v>0</v>
      </c>
      <c r="E38" s="21">
        <v>0</v>
      </c>
      <c r="F38" s="21">
        <v>0</v>
      </c>
      <c r="G38" s="311">
        <f t="shared" si="0"/>
        <v>0</v>
      </c>
    </row>
    <row r="39" spans="1:7" ht="12.75">
      <c r="A39" s="310" t="s">
        <v>579</v>
      </c>
      <c r="B39" s="217" t="s">
        <v>561</v>
      </c>
      <c r="C39" s="21">
        <v>0</v>
      </c>
      <c r="D39" s="21">
        <v>0</v>
      </c>
      <c r="E39" s="21">
        <v>0</v>
      </c>
      <c r="F39" s="21">
        <v>0</v>
      </c>
      <c r="G39" s="311">
        <f t="shared" si="0"/>
        <v>0</v>
      </c>
    </row>
    <row r="40" spans="1:7" ht="12.75">
      <c r="A40" s="310" t="s">
        <v>579</v>
      </c>
      <c r="B40" s="217" t="s">
        <v>561</v>
      </c>
      <c r="C40" s="21">
        <v>0</v>
      </c>
      <c r="D40" s="21">
        <v>0</v>
      </c>
      <c r="E40" s="21">
        <v>0</v>
      </c>
      <c r="F40" s="21">
        <v>0</v>
      </c>
      <c r="G40" s="311">
        <f t="shared" si="0"/>
        <v>0</v>
      </c>
    </row>
    <row r="41" spans="1:7" ht="12.75">
      <c r="A41" s="310" t="s">
        <v>579</v>
      </c>
      <c r="B41" s="217" t="s">
        <v>561</v>
      </c>
      <c r="C41" s="21">
        <v>0</v>
      </c>
      <c r="D41" s="21">
        <v>0</v>
      </c>
      <c r="E41" s="21">
        <v>0</v>
      </c>
      <c r="F41" s="21">
        <v>0</v>
      </c>
      <c r="G41" s="311">
        <f t="shared" si="0"/>
        <v>0</v>
      </c>
    </row>
    <row r="42" spans="1:7" ht="12.75">
      <c r="A42" s="310" t="s">
        <v>579</v>
      </c>
      <c r="B42" s="217" t="s">
        <v>561</v>
      </c>
      <c r="C42" s="21">
        <v>0</v>
      </c>
      <c r="D42" s="21">
        <v>0</v>
      </c>
      <c r="E42" s="21">
        <v>0</v>
      </c>
      <c r="F42" s="21">
        <v>0</v>
      </c>
      <c r="G42" s="311">
        <f t="shared" si="0"/>
        <v>0</v>
      </c>
    </row>
    <row r="43" spans="1:7" ht="12.75">
      <c r="A43" s="310" t="s">
        <v>579</v>
      </c>
      <c r="B43" s="217" t="s">
        <v>561</v>
      </c>
      <c r="C43" s="21">
        <v>0</v>
      </c>
      <c r="D43" s="21">
        <v>0</v>
      </c>
      <c r="E43" s="21">
        <v>0</v>
      </c>
      <c r="F43" s="21">
        <v>0</v>
      </c>
      <c r="G43" s="311">
        <f t="shared" si="0"/>
        <v>0</v>
      </c>
    </row>
    <row r="44" spans="1:7" ht="12.75">
      <c r="A44" s="310" t="s">
        <v>579</v>
      </c>
      <c r="B44" s="217" t="s">
        <v>561</v>
      </c>
      <c r="C44" s="21">
        <v>0</v>
      </c>
      <c r="D44" s="21">
        <v>0</v>
      </c>
      <c r="E44" s="21">
        <v>0</v>
      </c>
      <c r="F44" s="21">
        <v>0</v>
      </c>
      <c r="G44" s="311">
        <f t="shared" si="0"/>
        <v>0</v>
      </c>
    </row>
    <row r="45" spans="1:7" ht="12.75">
      <c r="A45" s="310" t="s">
        <v>579</v>
      </c>
      <c r="B45" s="217" t="s">
        <v>561</v>
      </c>
      <c r="C45" s="21">
        <v>0</v>
      </c>
      <c r="D45" s="21">
        <v>0</v>
      </c>
      <c r="E45" s="21">
        <v>0</v>
      </c>
      <c r="F45" s="21">
        <v>0</v>
      </c>
      <c r="G45" s="311">
        <f t="shared" si="0"/>
        <v>0</v>
      </c>
    </row>
    <row r="46" spans="1:7" ht="12.75">
      <c r="A46" s="310" t="s">
        <v>579</v>
      </c>
      <c r="B46" s="217" t="s">
        <v>561</v>
      </c>
      <c r="C46" s="21">
        <v>0</v>
      </c>
      <c r="D46" s="21">
        <v>0</v>
      </c>
      <c r="E46" s="21">
        <v>0</v>
      </c>
      <c r="F46" s="21">
        <v>0</v>
      </c>
      <c r="G46" s="311">
        <f t="shared" si="0"/>
        <v>0</v>
      </c>
    </row>
    <row r="47" spans="1:7" ht="12.75">
      <c r="A47" s="310" t="s">
        <v>579</v>
      </c>
      <c r="B47" s="217" t="s">
        <v>561</v>
      </c>
      <c r="C47" s="21">
        <v>0</v>
      </c>
      <c r="D47" s="21">
        <v>0</v>
      </c>
      <c r="E47" s="21">
        <v>0</v>
      </c>
      <c r="F47" s="21">
        <v>0</v>
      </c>
      <c r="G47" s="311">
        <f t="shared" si="0"/>
        <v>0</v>
      </c>
    </row>
    <row r="48" spans="1:7" ht="12.75">
      <c r="A48" s="310" t="s">
        <v>579</v>
      </c>
      <c r="B48" s="217" t="s">
        <v>561</v>
      </c>
      <c r="C48" s="21">
        <v>0</v>
      </c>
      <c r="D48" s="21">
        <v>0</v>
      </c>
      <c r="E48" s="21">
        <v>0</v>
      </c>
      <c r="F48" s="21">
        <v>0</v>
      </c>
      <c r="G48" s="311">
        <f t="shared" si="0"/>
        <v>0</v>
      </c>
    </row>
    <row r="49" spans="1:7" ht="12.75">
      <c r="A49" s="310" t="s">
        <v>579</v>
      </c>
      <c r="B49" s="217" t="s">
        <v>561</v>
      </c>
      <c r="C49" s="21">
        <v>0</v>
      </c>
      <c r="D49" s="21">
        <v>0</v>
      </c>
      <c r="E49" s="21">
        <v>0</v>
      </c>
      <c r="F49" s="21">
        <v>0</v>
      </c>
      <c r="G49" s="311">
        <f t="shared" si="0"/>
        <v>0</v>
      </c>
    </row>
    <row r="50" spans="1:7" ht="12.75">
      <c r="A50" s="310" t="s">
        <v>579</v>
      </c>
      <c r="B50" s="217" t="s">
        <v>561</v>
      </c>
      <c r="C50" s="21">
        <v>0</v>
      </c>
      <c r="D50" s="21">
        <v>0</v>
      </c>
      <c r="E50" s="21">
        <v>0</v>
      </c>
      <c r="F50" s="21">
        <v>0</v>
      </c>
      <c r="G50" s="311">
        <f t="shared" si="0"/>
        <v>0</v>
      </c>
    </row>
    <row r="51" spans="1:7" ht="12.75">
      <c r="A51" s="310" t="s">
        <v>579</v>
      </c>
      <c r="B51" s="217" t="s">
        <v>561</v>
      </c>
      <c r="C51" s="21">
        <v>0</v>
      </c>
      <c r="D51" s="21">
        <v>0</v>
      </c>
      <c r="E51" s="21">
        <v>0</v>
      </c>
      <c r="F51" s="21">
        <v>0</v>
      </c>
      <c r="G51" s="311">
        <f t="shared" si="0"/>
        <v>0</v>
      </c>
    </row>
    <row r="52" spans="1:7" ht="12.75">
      <c r="A52" s="310" t="s">
        <v>579</v>
      </c>
      <c r="B52" s="217" t="s">
        <v>561</v>
      </c>
      <c r="C52" s="21">
        <v>0</v>
      </c>
      <c r="D52" s="21">
        <v>0</v>
      </c>
      <c r="E52" s="21">
        <v>0</v>
      </c>
      <c r="F52" s="21">
        <v>0</v>
      </c>
      <c r="G52" s="311">
        <f t="shared" si="0"/>
        <v>0</v>
      </c>
    </row>
    <row r="53" spans="1:7" ht="12.75">
      <c r="A53" s="310" t="s">
        <v>579</v>
      </c>
      <c r="B53" s="217" t="s">
        <v>561</v>
      </c>
      <c r="C53" s="21">
        <v>0</v>
      </c>
      <c r="D53" s="21">
        <v>0</v>
      </c>
      <c r="E53" s="21">
        <v>0</v>
      </c>
      <c r="F53" s="21">
        <v>0</v>
      </c>
      <c r="G53" s="311">
        <f t="shared" si="0"/>
        <v>0</v>
      </c>
    </row>
    <row r="54" spans="1:7" ht="13.5" thickBot="1">
      <c r="A54" s="312" t="s">
        <v>579</v>
      </c>
      <c r="B54" s="313" t="s">
        <v>561</v>
      </c>
      <c r="C54" s="314">
        <v>0</v>
      </c>
      <c r="D54" s="314">
        <v>0</v>
      </c>
      <c r="E54" s="314">
        <v>0</v>
      </c>
      <c r="F54" s="314">
        <v>0</v>
      </c>
      <c r="G54" s="315">
        <f t="shared" si="0"/>
        <v>0</v>
      </c>
    </row>
    <row r="57" ht="15.75">
      <c r="A57" s="202"/>
    </row>
  </sheetData>
  <sheetProtection password="8FB6" sheet="1"/>
  <mergeCells count="4">
    <mergeCell ref="A1:E1"/>
    <mergeCell ref="A2:E2"/>
    <mergeCell ref="A5:B5"/>
    <mergeCell ref="A6:B6"/>
  </mergeCells>
  <printOptions horizontalCentered="1" verticalCentered="1"/>
  <pageMargins left="0" right="0" top="0" bottom="0" header="0" footer="0"/>
  <pageSetup horizontalDpi="300" verticalDpi="300" orientation="landscape" scale="75" r:id="rId2"/>
  <drawing r:id="rId1"/>
</worksheet>
</file>

<file path=xl/worksheets/sheet11.xml><?xml version="1.0" encoding="utf-8"?>
<worksheet xmlns="http://schemas.openxmlformats.org/spreadsheetml/2006/main" xmlns:r="http://schemas.openxmlformats.org/officeDocument/2006/relationships">
  <dimension ref="A1:G106"/>
  <sheetViews>
    <sheetView showGridLines="0" zoomScale="80" zoomScaleNormal="80" zoomScalePageLayoutView="0" workbookViewId="0" topLeftCell="A1">
      <pane xSplit="2" ySplit="13" topLeftCell="C14" activePane="bottomRight" state="frozen"/>
      <selection pane="topLeft" activeCell="A1" sqref="A1"/>
      <selection pane="topRight" activeCell="C1" sqref="C1"/>
      <selection pane="bottomLeft" activeCell="A9" sqref="A9"/>
      <selection pane="bottomRight" activeCell="E3" sqref="E3"/>
    </sheetView>
  </sheetViews>
  <sheetFormatPr defaultColWidth="11.421875" defaultRowHeight="12.75"/>
  <cols>
    <col min="1" max="1" width="11.28125" style="1" customWidth="1"/>
    <col min="2" max="2" width="30.7109375" style="1" customWidth="1"/>
    <col min="3" max="3" width="25.00390625" style="1" customWidth="1"/>
    <col min="4" max="4" width="23.140625" style="1" customWidth="1"/>
    <col min="5" max="5" width="21.7109375" style="1" customWidth="1"/>
    <col min="6" max="7" width="24.140625" style="1" customWidth="1"/>
    <col min="8" max="16384" width="11.421875" style="1" customWidth="1"/>
  </cols>
  <sheetData>
    <row r="1" spans="1:6" s="15" customFormat="1" ht="24.75">
      <c r="A1" s="841" t="s">
        <v>544</v>
      </c>
      <c r="B1" s="841"/>
      <c r="C1" s="841"/>
      <c r="D1" s="841"/>
      <c r="E1" s="841"/>
      <c r="F1" s="378" t="str">
        <f>DATOS!A3</f>
        <v>MUNICIPALIDAD DE FLORES</v>
      </c>
    </row>
    <row r="2" spans="1:5" s="15" customFormat="1" ht="24.75" customHeight="1">
      <c r="A2" s="20"/>
      <c r="B2" s="20"/>
      <c r="C2" s="360" t="s">
        <v>545</v>
      </c>
      <c r="D2" s="253"/>
      <c r="E2" s="20"/>
    </row>
    <row r="3" spans="1:5" s="15" customFormat="1" ht="24.75" customHeight="1">
      <c r="A3" s="247"/>
      <c r="B3" s="247"/>
      <c r="C3" s="247"/>
      <c r="D3" s="248"/>
      <c r="E3" s="247"/>
    </row>
    <row r="4" spans="1:5" s="375" customFormat="1" ht="42" customHeight="1" thickBot="1">
      <c r="A4" s="381" t="s">
        <v>124</v>
      </c>
      <c r="B4" s="382"/>
      <c r="C4" s="373"/>
      <c r="D4" s="374"/>
      <c r="E4" s="373"/>
    </row>
    <row r="5" spans="1:4" s="15" customFormat="1" ht="28.5" customHeight="1">
      <c r="A5" s="842" t="s">
        <v>196</v>
      </c>
      <c r="B5" s="843"/>
      <c r="C5" s="751">
        <f>INGRESOS!B138+INGRESOS!C138</f>
        <v>0</v>
      </c>
      <c r="D5" s="172"/>
    </row>
    <row r="6" spans="1:4" s="15" customFormat="1" ht="24.75" customHeight="1" thickBot="1">
      <c r="A6" s="844" t="s">
        <v>200</v>
      </c>
      <c r="B6" s="845"/>
      <c r="C6" s="752">
        <f>INGRESOS!B213+INGRESOS!C213</f>
        <v>0</v>
      </c>
      <c r="D6" s="172"/>
    </row>
    <row r="7" spans="1:7" ht="12.75">
      <c r="A7" s="753"/>
      <c r="B7" s="754"/>
      <c r="C7" s="747" t="s">
        <v>168</v>
      </c>
      <c r="D7" s="747" t="s">
        <v>489</v>
      </c>
      <c r="E7" s="747" t="s">
        <v>578</v>
      </c>
      <c r="F7" s="747" t="s">
        <v>570</v>
      </c>
      <c r="G7" s="747" t="s">
        <v>168</v>
      </c>
    </row>
    <row r="8" spans="1:7" ht="19.5" customHeight="1">
      <c r="A8" s="755" t="s">
        <v>312</v>
      </c>
      <c r="B8" s="756" t="s">
        <v>577</v>
      </c>
      <c r="C8" s="748" t="s">
        <v>181</v>
      </c>
      <c r="D8" s="748" t="s">
        <v>923</v>
      </c>
      <c r="E8" s="749">
        <v>2014</v>
      </c>
      <c r="F8" s="748" t="s">
        <v>571</v>
      </c>
      <c r="G8" s="748" t="s">
        <v>310</v>
      </c>
    </row>
    <row r="9" spans="1:7" ht="12.75">
      <c r="A9" s="757"/>
      <c r="B9" s="758"/>
      <c r="C9" s="749">
        <v>2013</v>
      </c>
      <c r="D9" s="748"/>
      <c r="E9" s="748"/>
      <c r="F9" s="749">
        <v>2014</v>
      </c>
      <c r="G9" s="748" t="s">
        <v>922</v>
      </c>
    </row>
    <row r="10" spans="1:7" ht="12.75">
      <c r="A10" s="757"/>
      <c r="B10" s="758"/>
      <c r="C10" s="750"/>
      <c r="D10" s="750"/>
      <c r="E10" s="750"/>
      <c r="F10" s="750"/>
      <c r="G10" s="750"/>
    </row>
    <row r="11" spans="1:7" ht="12.75">
      <c r="A11" s="755"/>
      <c r="B11" s="759" t="s">
        <v>117</v>
      </c>
      <c r="C11" s="242">
        <f>C12-C13</f>
        <v>0</v>
      </c>
      <c r="D11" s="242">
        <f>D12-D13</f>
        <v>0</v>
      </c>
      <c r="E11" s="242">
        <f>E12-E13</f>
        <v>0</v>
      </c>
      <c r="F11" s="249">
        <f>F12-F13</f>
        <v>0</v>
      </c>
      <c r="G11" s="250">
        <f>(C11+D11+F11)-E11</f>
        <v>0</v>
      </c>
    </row>
    <row r="12" spans="1:7" ht="12.75">
      <c r="A12" s="755"/>
      <c r="B12" s="759" t="s">
        <v>116</v>
      </c>
      <c r="C12" s="242">
        <f>C6</f>
        <v>0</v>
      </c>
      <c r="D12" s="242">
        <f>INGRESOS!B138</f>
        <v>0</v>
      </c>
      <c r="E12" s="242">
        <f>EGRESOS!B80</f>
        <v>0</v>
      </c>
      <c r="F12" s="249">
        <f>INGRESOS!C138</f>
        <v>0</v>
      </c>
      <c r="G12" s="250">
        <f>(C12+D12+F12)-E12</f>
        <v>0</v>
      </c>
    </row>
    <row r="13" spans="1:7" ht="18" customHeight="1" thickBot="1">
      <c r="A13" s="760"/>
      <c r="B13" s="761"/>
      <c r="C13" s="251">
        <f>SUM(C14:C112)</f>
        <v>0</v>
      </c>
      <c r="D13" s="251">
        <f>SUM(D14:D112)</f>
        <v>0</v>
      </c>
      <c r="E13" s="251">
        <f>SUM(E14:E112)</f>
        <v>0</v>
      </c>
      <c r="F13" s="251">
        <f>SUM(F14:F112)</f>
        <v>0</v>
      </c>
      <c r="G13" s="252">
        <f>SUM(G14:G112)</f>
        <v>0</v>
      </c>
    </row>
    <row r="14" spans="1:7" ht="12.75">
      <c r="A14" s="316" t="s">
        <v>579</v>
      </c>
      <c r="B14" s="226" t="s">
        <v>174</v>
      </c>
      <c r="C14" s="23">
        <v>0</v>
      </c>
      <c r="D14" s="23">
        <v>0</v>
      </c>
      <c r="E14" s="23">
        <v>0</v>
      </c>
      <c r="F14" s="23">
        <v>0</v>
      </c>
      <c r="G14" s="317">
        <f>+C14+D14-E14+F14</f>
        <v>0</v>
      </c>
    </row>
    <row r="15" spans="1:7" ht="12.75">
      <c r="A15" s="310" t="s">
        <v>579</v>
      </c>
      <c r="B15" s="217" t="s">
        <v>174</v>
      </c>
      <c r="C15" s="21">
        <v>0</v>
      </c>
      <c r="D15" s="21">
        <v>0</v>
      </c>
      <c r="E15" s="21">
        <v>0</v>
      </c>
      <c r="F15" s="21">
        <v>0</v>
      </c>
      <c r="G15" s="311">
        <f aca="true" t="shared" si="0" ref="G15:G56">+C15+D15-E15+F15</f>
        <v>0</v>
      </c>
    </row>
    <row r="16" spans="1:7" ht="12.75">
      <c r="A16" s="310" t="s">
        <v>579</v>
      </c>
      <c r="B16" s="217" t="s">
        <v>174</v>
      </c>
      <c r="C16" s="21">
        <v>0</v>
      </c>
      <c r="D16" s="21">
        <v>0</v>
      </c>
      <c r="E16" s="21">
        <v>0</v>
      </c>
      <c r="F16" s="21">
        <v>0</v>
      </c>
      <c r="G16" s="311">
        <f t="shared" si="0"/>
        <v>0</v>
      </c>
    </row>
    <row r="17" spans="1:7" ht="12.75">
      <c r="A17" s="310" t="s">
        <v>579</v>
      </c>
      <c r="B17" s="217" t="s">
        <v>174</v>
      </c>
      <c r="C17" s="21">
        <v>0</v>
      </c>
      <c r="D17" s="21">
        <v>0</v>
      </c>
      <c r="E17" s="21">
        <v>0</v>
      </c>
      <c r="F17" s="21">
        <v>0</v>
      </c>
      <c r="G17" s="311">
        <f t="shared" si="0"/>
        <v>0</v>
      </c>
    </row>
    <row r="18" spans="1:7" ht="12.75">
      <c r="A18" s="310" t="s">
        <v>579</v>
      </c>
      <c r="B18" s="217" t="s">
        <v>174</v>
      </c>
      <c r="C18" s="21">
        <v>0</v>
      </c>
      <c r="D18" s="21">
        <v>0</v>
      </c>
      <c r="E18" s="21">
        <v>0</v>
      </c>
      <c r="F18" s="21">
        <v>0</v>
      </c>
      <c r="G18" s="311">
        <f t="shared" si="0"/>
        <v>0</v>
      </c>
    </row>
    <row r="19" spans="1:7" ht="12.75">
      <c r="A19" s="310" t="s">
        <v>579</v>
      </c>
      <c r="B19" s="217" t="s">
        <v>174</v>
      </c>
      <c r="C19" s="21">
        <v>0</v>
      </c>
      <c r="D19" s="21">
        <v>0</v>
      </c>
      <c r="E19" s="21">
        <v>0</v>
      </c>
      <c r="F19" s="21">
        <v>0</v>
      </c>
      <c r="G19" s="311">
        <f t="shared" si="0"/>
        <v>0</v>
      </c>
    </row>
    <row r="20" spans="1:7" ht="12.75">
      <c r="A20" s="310" t="s">
        <v>579</v>
      </c>
      <c r="B20" s="217" t="s">
        <v>174</v>
      </c>
      <c r="C20" s="21">
        <v>0</v>
      </c>
      <c r="D20" s="21">
        <v>0</v>
      </c>
      <c r="E20" s="21">
        <v>0</v>
      </c>
      <c r="F20" s="21">
        <v>0</v>
      </c>
      <c r="G20" s="311">
        <f t="shared" si="0"/>
        <v>0</v>
      </c>
    </row>
    <row r="21" spans="1:7" ht="12.75">
      <c r="A21" s="310" t="s">
        <v>579</v>
      </c>
      <c r="B21" s="217" t="s">
        <v>174</v>
      </c>
      <c r="C21" s="21">
        <v>0</v>
      </c>
      <c r="D21" s="21">
        <v>0</v>
      </c>
      <c r="E21" s="21">
        <v>0</v>
      </c>
      <c r="F21" s="21">
        <v>0</v>
      </c>
      <c r="G21" s="311">
        <f t="shared" si="0"/>
        <v>0</v>
      </c>
    </row>
    <row r="22" spans="1:7" ht="12.75">
      <c r="A22" s="310" t="s">
        <v>579</v>
      </c>
      <c r="B22" s="217" t="s">
        <v>174</v>
      </c>
      <c r="C22" s="21">
        <v>0</v>
      </c>
      <c r="D22" s="21">
        <v>0</v>
      </c>
      <c r="E22" s="21">
        <v>0</v>
      </c>
      <c r="F22" s="21">
        <v>0</v>
      </c>
      <c r="G22" s="311">
        <f t="shared" si="0"/>
        <v>0</v>
      </c>
    </row>
    <row r="23" spans="1:7" ht="12.75">
      <c r="A23" s="310" t="s">
        <v>579</v>
      </c>
      <c r="B23" s="217" t="s">
        <v>174</v>
      </c>
      <c r="C23" s="21">
        <v>0</v>
      </c>
      <c r="D23" s="21">
        <v>0</v>
      </c>
      <c r="E23" s="21">
        <v>0</v>
      </c>
      <c r="F23" s="21">
        <v>0</v>
      </c>
      <c r="G23" s="311">
        <f t="shared" si="0"/>
        <v>0</v>
      </c>
    </row>
    <row r="24" spans="1:7" ht="12.75">
      <c r="A24" s="310" t="s">
        <v>579</v>
      </c>
      <c r="B24" s="217" t="s">
        <v>174</v>
      </c>
      <c r="C24" s="21">
        <v>0</v>
      </c>
      <c r="D24" s="21">
        <v>0</v>
      </c>
      <c r="E24" s="21">
        <v>0</v>
      </c>
      <c r="F24" s="21">
        <v>0</v>
      </c>
      <c r="G24" s="311">
        <f t="shared" si="0"/>
        <v>0</v>
      </c>
    </row>
    <row r="25" spans="1:7" ht="12.75">
      <c r="A25" s="310" t="s">
        <v>579</v>
      </c>
      <c r="B25" s="217" t="s">
        <v>174</v>
      </c>
      <c r="C25" s="21">
        <v>0</v>
      </c>
      <c r="D25" s="21">
        <v>0</v>
      </c>
      <c r="E25" s="21">
        <v>0</v>
      </c>
      <c r="F25" s="21">
        <v>0</v>
      </c>
      <c r="G25" s="311">
        <f t="shared" si="0"/>
        <v>0</v>
      </c>
    </row>
    <row r="26" spans="1:7" ht="12.75">
      <c r="A26" s="310" t="s">
        <v>579</v>
      </c>
      <c r="B26" s="217" t="s">
        <v>174</v>
      </c>
      <c r="C26" s="21">
        <v>0</v>
      </c>
      <c r="D26" s="21">
        <v>0</v>
      </c>
      <c r="E26" s="21">
        <v>0</v>
      </c>
      <c r="F26" s="21">
        <v>0</v>
      </c>
      <c r="G26" s="311">
        <f t="shared" si="0"/>
        <v>0</v>
      </c>
    </row>
    <row r="27" spans="1:7" ht="12.75">
      <c r="A27" s="310" t="s">
        <v>579</v>
      </c>
      <c r="B27" s="217" t="s">
        <v>174</v>
      </c>
      <c r="C27" s="21">
        <v>0</v>
      </c>
      <c r="D27" s="21">
        <v>0</v>
      </c>
      <c r="E27" s="21">
        <v>0</v>
      </c>
      <c r="F27" s="21">
        <v>0</v>
      </c>
      <c r="G27" s="311">
        <f t="shared" si="0"/>
        <v>0</v>
      </c>
    </row>
    <row r="28" spans="1:7" ht="12.75">
      <c r="A28" s="310" t="s">
        <v>579</v>
      </c>
      <c r="B28" s="217" t="s">
        <v>174</v>
      </c>
      <c r="C28" s="21">
        <v>0</v>
      </c>
      <c r="D28" s="21">
        <v>0</v>
      </c>
      <c r="E28" s="21">
        <v>0</v>
      </c>
      <c r="F28" s="21">
        <v>0</v>
      </c>
      <c r="G28" s="311">
        <f t="shared" si="0"/>
        <v>0</v>
      </c>
    </row>
    <row r="29" spans="1:7" ht="12.75">
      <c r="A29" s="310" t="s">
        <v>579</v>
      </c>
      <c r="B29" s="217" t="s">
        <v>174</v>
      </c>
      <c r="C29" s="21">
        <v>0</v>
      </c>
      <c r="D29" s="21">
        <v>0</v>
      </c>
      <c r="E29" s="21">
        <v>0</v>
      </c>
      <c r="F29" s="21">
        <v>0</v>
      </c>
      <c r="G29" s="311">
        <f t="shared" si="0"/>
        <v>0</v>
      </c>
    </row>
    <row r="30" spans="1:7" ht="12.75">
      <c r="A30" s="310" t="s">
        <v>579</v>
      </c>
      <c r="B30" s="217" t="s">
        <v>174</v>
      </c>
      <c r="C30" s="21">
        <v>0</v>
      </c>
      <c r="D30" s="21">
        <v>0</v>
      </c>
      <c r="E30" s="21">
        <v>0</v>
      </c>
      <c r="F30" s="21">
        <v>0</v>
      </c>
      <c r="G30" s="311">
        <f t="shared" si="0"/>
        <v>0</v>
      </c>
    </row>
    <row r="31" spans="1:7" ht="12.75">
      <c r="A31" s="310" t="s">
        <v>579</v>
      </c>
      <c r="B31" s="217" t="s">
        <v>174</v>
      </c>
      <c r="C31" s="21">
        <v>0</v>
      </c>
      <c r="D31" s="21">
        <v>0</v>
      </c>
      <c r="E31" s="21">
        <v>0</v>
      </c>
      <c r="F31" s="21">
        <v>0</v>
      </c>
      <c r="G31" s="311">
        <f t="shared" si="0"/>
        <v>0</v>
      </c>
    </row>
    <row r="32" spans="1:7" ht="12.75">
      <c r="A32" s="310" t="s">
        <v>579</v>
      </c>
      <c r="B32" s="217" t="s">
        <v>174</v>
      </c>
      <c r="C32" s="21">
        <v>0</v>
      </c>
      <c r="D32" s="21">
        <v>0</v>
      </c>
      <c r="E32" s="21">
        <v>0</v>
      </c>
      <c r="F32" s="21">
        <v>0</v>
      </c>
      <c r="G32" s="311">
        <f t="shared" si="0"/>
        <v>0</v>
      </c>
    </row>
    <row r="33" spans="1:7" ht="12.75">
      <c r="A33" s="310" t="s">
        <v>579</v>
      </c>
      <c r="B33" s="217" t="s">
        <v>174</v>
      </c>
      <c r="C33" s="21">
        <v>0</v>
      </c>
      <c r="D33" s="21">
        <v>0</v>
      </c>
      <c r="E33" s="21">
        <v>0</v>
      </c>
      <c r="F33" s="21">
        <v>0</v>
      </c>
      <c r="G33" s="311">
        <f t="shared" si="0"/>
        <v>0</v>
      </c>
    </row>
    <row r="34" spans="1:7" ht="12.75">
      <c r="A34" s="310" t="s">
        <v>579</v>
      </c>
      <c r="B34" s="217" t="s">
        <v>174</v>
      </c>
      <c r="C34" s="21">
        <v>0</v>
      </c>
      <c r="D34" s="21">
        <v>0</v>
      </c>
      <c r="E34" s="21">
        <v>0</v>
      </c>
      <c r="F34" s="21">
        <v>0</v>
      </c>
      <c r="G34" s="311">
        <f t="shared" si="0"/>
        <v>0</v>
      </c>
    </row>
    <row r="35" spans="1:7" ht="12.75">
      <c r="A35" s="310" t="s">
        <v>579</v>
      </c>
      <c r="B35" s="217" t="s">
        <v>174</v>
      </c>
      <c r="C35" s="21">
        <v>0</v>
      </c>
      <c r="D35" s="21">
        <v>0</v>
      </c>
      <c r="E35" s="21">
        <v>0</v>
      </c>
      <c r="F35" s="21">
        <v>0</v>
      </c>
      <c r="G35" s="311">
        <f t="shared" si="0"/>
        <v>0</v>
      </c>
    </row>
    <row r="36" spans="1:7" ht="12.75">
      <c r="A36" s="310" t="s">
        <v>579</v>
      </c>
      <c r="B36" s="217" t="s">
        <v>174</v>
      </c>
      <c r="C36" s="21">
        <v>0</v>
      </c>
      <c r="D36" s="21">
        <v>0</v>
      </c>
      <c r="E36" s="21">
        <v>0</v>
      </c>
      <c r="F36" s="21">
        <v>0</v>
      </c>
      <c r="G36" s="311">
        <f t="shared" si="0"/>
        <v>0</v>
      </c>
    </row>
    <row r="37" spans="1:7" ht="12.75">
      <c r="A37" s="310" t="s">
        <v>579</v>
      </c>
      <c r="B37" s="217" t="s">
        <v>174</v>
      </c>
      <c r="C37" s="21">
        <v>0</v>
      </c>
      <c r="D37" s="21">
        <v>0</v>
      </c>
      <c r="E37" s="21">
        <v>0</v>
      </c>
      <c r="F37" s="21">
        <v>0</v>
      </c>
      <c r="G37" s="311">
        <f t="shared" si="0"/>
        <v>0</v>
      </c>
    </row>
    <row r="38" spans="1:7" ht="12.75">
      <c r="A38" s="310" t="s">
        <v>579</v>
      </c>
      <c r="B38" s="217" t="s">
        <v>174</v>
      </c>
      <c r="C38" s="21">
        <v>0</v>
      </c>
      <c r="D38" s="21">
        <v>0</v>
      </c>
      <c r="E38" s="21">
        <v>0</v>
      </c>
      <c r="F38" s="21">
        <v>0</v>
      </c>
      <c r="G38" s="311">
        <f t="shared" si="0"/>
        <v>0</v>
      </c>
    </row>
    <row r="39" spans="1:7" ht="12.75">
      <c r="A39" s="310" t="s">
        <v>579</v>
      </c>
      <c r="B39" s="217" t="s">
        <v>174</v>
      </c>
      <c r="C39" s="21">
        <v>0</v>
      </c>
      <c r="D39" s="21">
        <v>0</v>
      </c>
      <c r="E39" s="21">
        <v>0</v>
      </c>
      <c r="F39" s="21">
        <v>0</v>
      </c>
      <c r="G39" s="311">
        <f t="shared" si="0"/>
        <v>0</v>
      </c>
    </row>
    <row r="40" spans="1:7" ht="12.75">
      <c r="A40" s="310" t="s">
        <v>579</v>
      </c>
      <c r="B40" s="217" t="s">
        <v>174</v>
      </c>
      <c r="C40" s="21">
        <v>0</v>
      </c>
      <c r="D40" s="21">
        <v>0</v>
      </c>
      <c r="E40" s="21">
        <v>0</v>
      </c>
      <c r="F40" s="21">
        <v>0</v>
      </c>
      <c r="G40" s="311">
        <f t="shared" si="0"/>
        <v>0</v>
      </c>
    </row>
    <row r="41" spans="1:7" ht="12.75">
      <c r="A41" s="310" t="s">
        <v>579</v>
      </c>
      <c r="B41" s="217" t="s">
        <v>174</v>
      </c>
      <c r="C41" s="21">
        <v>0</v>
      </c>
      <c r="D41" s="21">
        <v>0</v>
      </c>
      <c r="E41" s="21">
        <v>0</v>
      </c>
      <c r="F41" s="21">
        <v>0</v>
      </c>
      <c r="G41" s="311">
        <f t="shared" si="0"/>
        <v>0</v>
      </c>
    </row>
    <row r="42" spans="1:7" ht="12.75">
      <c r="A42" s="310" t="s">
        <v>579</v>
      </c>
      <c r="B42" s="217" t="s">
        <v>174</v>
      </c>
      <c r="C42" s="21">
        <v>0</v>
      </c>
      <c r="D42" s="21">
        <v>0</v>
      </c>
      <c r="E42" s="21">
        <v>0</v>
      </c>
      <c r="F42" s="21">
        <v>0</v>
      </c>
      <c r="G42" s="311">
        <f t="shared" si="0"/>
        <v>0</v>
      </c>
    </row>
    <row r="43" spans="1:7" ht="12.75">
      <c r="A43" s="310" t="s">
        <v>579</v>
      </c>
      <c r="B43" s="217" t="s">
        <v>174</v>
      </c>
      <c r="C43" s="21">
        <v>0</v>
      </c>
      <c r="D43" s="21">
        <v>0</v>
      </c>
      <c r="E43" s="21">
        <v>0</v>
      </c>
      <c r="F43" s="21">
        <v>0</v>
      </c>
      <c r="G43" s="311">
        <f t="shared" si="0"/>
        <v>0</v>
      </c>
    </row>
    <row r="44" spans="1:7" ht="12.75">
      <c r="A44" s="310" t="s">
        <v>579</v>
      </c>
      <c r="B44" s="217" t="s">
        <v>174</v>
      </c>
      <c r="C44" s="21">
        <v>0</v>
      </c>
      <c r="D44" s="21">
        <v>0</v>
      </c>
      <c r="E44" s="21">
        <v>0</v>
      </c>
      <c r="F44" s="21">
        <v>0</v>
      </c>
      <c r="G44" s="311">
        <f t="shared" si="0"/>
        <v>0</v>
      </c>
    </row>
    <row r="45" spans="1:7" ht="12.75">
      <c r="A45" s="310" t="s">
        <v>579</v>
      </c>
      <c r="B45" s="217" t="s">
        <v>174</v>
      </c>
      <c r="C45" s="21">
        <v>0</v>
      </c>
      <c r="D45" s="21">
        <v>0</v>
      </c>
      <c r="E45" s="21">
        <v>0</v>
      </c>
      <c r="F45" s="21">
        <v>0</v>
      </c>
      <c r="G45" s="311">
        <f t="shared" si="0"/>
        <v>0</v>
      </c>
    </row>
    <row r="46" spans="1:7" ht="12.75">
      <c r="A46" s="310" t="s">
        <v>579</v>
      </c>
      <c r="B46" s="217" t="s">
        <v>174</v>
      </c>
      <c r="C46" s="21">
        <v>0</v>
      </c>
      <c r="D46" s="21">
        <v>0</v>
      </c>
      <c r="E46" s="21">
        <v>0</v>
      </c>
      <c r="F46" s="21">
        <v>0</v>
      </c>
      <c r="G46" s="311">
        <f t="shared" si="0"/>
        <v>0</v>
      </c>
    </row>
    <row r="47" spans="1:7" ht="12.75">
      <c r="A47" s="310" t="s">
        <v>579</v>
      </c>
      <c r="B47" s="217" t="s">
        <v>174</v>
      </c>
      <c r="C47" s="21">
        <v>0</v>
      </c>
      <c r="D47" s="21">
        <v>0</v>
      </c>
      <c r="E47" s="21">
        <v>0</v>
      </c>
      <c r="F47" s="21">
        <v>0</v>
      </c>
      <c r="G47" s="311">
        <f t="shared" si="0"/>
        <v>0</v>
      </c>
    </row>
    <row r="48" spans="1:7" ht="12.75">
      <c r="A48" s="310" t="s">
        <v>579</v>
      </c>
      <c r="B48" s="217" t="s">
        <v>174</v>
      </c>
      <c r="C48" s="21">
        <v>0</v>
      </c>
      <c r="D48" s="21">
        <v>0</v>
      </c>
      <c r="E48" s="21">
        <v>0</v>
      </c>
      <c r="F48" s="21">
        <v>0</v>
      </c>
      <c r="G48" s="311">
        <f t="shared" si="0"/>
        <v>0</v>
      </c>
    </row>
    <row r="49" spans="1:7" ht="12.75">
      <c r="A49" s="310" t="s">
        <v>579</v>
      </c>
      <c r="B49" s="217" t="s">
        <v>174</v>
      </c>
      <c r="C49" s="21">
        <v>0</v>
      </c>
      <c r="D49" s="21">
        <v>0</v>
      </c>
      <c r="E49" s="21">
        <v>0</v>
      </c>
      <c r="F49" s="21">
        <v>0</v>
      </c>
      <c r="G49" s="311">
        <f t="shared" si="0"/>
        <v>0</v>
      </c>
    </row>
    <row r="50" spans="1:7" ht="12.75">
      <c r="A50" s="310" t="s">
        <v>579</v>
      </c>
      <c r="B50" s="217" t="s">
        <v>174</v>
      </c>
      <c r="C50" s="21">
        <v>0</v>
      </c>
      <c r="D50" s="21">
        <v>0</v>
      </c>
      <c r="E50" s="21">
        <v>0</v>
      </c>
      <c r="F50" s="21">
        <v>0</v>
      </c>
      <c r="G50" s="311">
        <f t="shared" si="0"/>
        <v>0</v>
      </c>
    </row>
    <row r="51" spans="1:7" ht="12.75">
      <c r="A51" s="310" t="s">
        <v>579</v>
      </c>
      <c r="B51" s="217" t="s">
        <v>174</v>
      </c>
      <c r="C51" s="21">
        <v>0</v>
      </c>
      <c r="D51" s="21">
        <v>0</v>
      </c>
      <c r="E51" s="21">
        <v>0</v>
      </c>
      <c r="F51" s="21">
        <v>0</v>
      </c>
      <c r="G51" s="311">
        <f t="shared" si="0"/>
        <v>0</v>
      </c>
    </row>
    <row r="52" spans="1:7" ht="12.75">
      <c r="A52" s="310" t="s">
        <v>579</v>
      </c>
      <c r="B52" s="217" t="s">
        <v>174</v>
      </c>
      <c r="C52" s="21">
        <v>0</v>
      </c>
      <c r="D52" s="21">
        <v>0</v>
      </c>
      <c r="E52" s="21">
        <v>0</v>
      </c>
      <c r="F52" s="21">
        <v>0</v>
      </c>
      <c r="G52" s="311">
        <f t="shared" si="0"/>
        <v>0</v>
      </c>
    </row>
    <row r="53" spans="1:7" ht="12.75">
      <c r="A53" s="310" t="s">
        <v>579</v>
      </c>
      <c r="B53" s="217" t="s">
        <v>174</v>
      </c>
      <c r="C53" s="21">
        <v>0</v>
      </c>
      <c r="D53" s="21">
        <v>0</v>
      </c>
      <c r="E53" s="21">
        <v>0</v>
      </c>
      <c r="F53" s="21">
        <v>0</v>
      </c>
      <c r="G53" s="311">
        <f t="shared" si="0"/>
        <v>0</v>
      </c>
    </row>
    <row r="54" spans="1:7" ht="12.75">
      <c r="A54" s="310" t="s">
        <v>579</v>
      </c>
      <c r="B54" s="217" t="s">
        <v>174</v>
      </c>
      <c r="C54" s="21">
        <v>0</v>
      </c>
      <c r="D54" s="21">
        <v>0</v>
      </c>
      <c r="E54" s="21">
        <v>0</v>
      </c>
      <c r="F54" s="21">
        <v>0</v>
      </c>
      <c r="G54" s="311">
        <f t="shared" si="0"/>
        <v>0</v>
      </c>
    </row>
    <row r="55" spans="1:7" ht="12.75">
      <c r="A55" s="310" t="s">
        <v>579</v>
      </c>
      <c r="B55" s="217" t="s">
        <v>174</v>
      </c>
      <c r="C55" s="21">
        <v>0</v>
      </c>
      <c r="D55" s="21">
        <v>0</v>
      </c>
      <c r="E55" s="21">
        <v>0</v>
      </c>
      <c r="F55" s="21">
        <v>0</v>
      </c>
      <c r="G55" s="311">
        <f t="shared" si="0"/>
        <v>0</v>
      </c>
    </row>
    <row r="56" spans="1:7" ht="13.5" thickBot="1">
      <c r="A56" s="312" t="s">
        <v>579</v>
      </c>
      <c r="B56" s="313" t="s">
        <v>174</v>
      </c>
      <c r="C56" s="314">
        <v>0</v>
      </c>
      <c r="D56" s="314">
        <v>0</v>
      </c>
      <c r="E56" s="314">
        <v>0</v>
      </c>
      <c r="F56" s="314">
        <v>0</v>
      </c>
      <c r="G56" s="315">
        <f t="shared" si="0"/>
        <v>0</v>
      </c>
    </row>
    <row r="57" spans="1:7" ht="12.75">
      <c r="A57" s="15"/>
      <c r="B57" s="15"/>
      <c r="C57" s="16"/>
      <c r="D57" s="16"/>
      <c r="E57" s="16"/>
      <c r="F57" s="16"/>
      <c r="G57" s="16"/>
    </row>
    <row r="58" spans="1:7" ht="12.75">
      <c r="A58" s="15"/>
      <c r="B58" s="15"/>
      <c r="C58" s="16"/>
      <c r="D58" s="16"/>
      <c r="E58" s="16"/>
      <c r="F58" s="16"/>
      <c r="G58" s="16"/>
    </row>
    <row r="59" spans="1:7" ht="12.75">
      <c r="A59" s="15"/>
      <c r="B59" s="15"/>
      <c r="C59" s="16"/>
      <c r="D59" s="16"/>
      <c r="E59" s="16"/>
      <c r="F59" s="16"/>
      <c r="G59" s="16"/>
    </row>
    <row r="60" spans="1:7" ht="12.75">
      <c r="A60" s="15"/>
      <c r="B60" s="15"/>
      <c r="C60" s="16"/>
      <c r="D60" s="16"/>
      <c r="E60" s="16"/>
      <c r="F60" s="16"/>
      <c r="G60" s="16"/>
    </row>
    <row r="61" spans="1:7" ht="12.75">
      <c r="A61" s="15"/>
      <c r="B61" s="15"/>
      <c r="C61" s="16"/>
      <c r="D61" s="16"/>
      <c r="E61" s="16"/>
      <c r="F61" s="16"/>
      <c r="G61" s="16"/>
    </row>
    <row r="62" spans="1:7" ht="12.75">
      <c r="A62" s="15"/>
      <c r="B62" s="15"/>
      <c r="C62" s="16"/>
      <c r="D62" s="16"/>
      <c r="E62" s="16"/>
      <c r="F62" s="16"/>
      <c r="G62" s="16"/>
    </row>
    <row r="63" spans="1:7" ht="12.75">
      <c r="A63" s="15"/>
      <c r="B63" s="15"/>
      <c r="C63" s="16"/>
      <c r="D63" s="16"/>
      <c r="E63" s="16"/>
      <c r="F63" s="16"/>
      <c r="G63" s="16"/>
    </row>
    <row r="64" spans="1:7" ht="12.75">
      <c r="A64" s="15"/>
      <c r="B64" s="15"/>
      <c r="C64" s="16"/>
      <c r="D64" s="16"/>
      <c r="E64" s="16"/>
      <c r="F64" s="16"/>
      <c r="G64" s="16"/>
    </row>
    <row r="65" spans="1:7" ht="12.75">
      <c r="A65" s="15"/>
      <c r="B65" s="15"/>
      <c r="C65" s="16"/>
      <c r="D65" s="16"/>
      <c r="E65" s="16"/>
      <c r="F65" s="16"/>
      <c r="G65" s="16"/>
    </row>
    <row r="66" spans="1:7" ht="12.75">
      <c r="A66" s="15"/>
      <c r="B66" s="15"/>
      <c r="C66" s="16"/>
      <c r="D66" s="16"/>
      <c r="E66" s="16"/>
      <c r="F66" s="16"/>
      <c r="G66" s="16"/>
    </row>
    <row r="67" spans="1:7" ht="12.75">
      <c r="A67" s="15"/>
      <c r="B67" s="15"/>
      <c r="C67" s="16"/>
      <c r="D67" s="16"/>
      <c r="E67" s="16"/>
      <c r="F67" s="16"/>
      <c r="G67" s="16"/>
    </row>
    <row r="68" spans="1:7" ht="12.75">
      <c r="A68" s="15"/>
      <c r="B68" s="15"/>
      <c r="C68" s="16"/>
      <c r="D68" s="16"/>
      <c r="E68" s="16"/>
      <c r="F68" s="16"/>
      <c r="G68" s="16"/>
    </row>
    <row r="69" spans="1:7" ht="12.75">
      <c r="A69" s="15"/>
      <c r="B69" s="15"/>
      <c r="C69" s="16"/>
      <c r="D69" s="16"/>
      <c r="E69" s="16"/>
      <c r="F69" s="16"/>
      <c r="G69" s="16"/>
    </row>
    <row r="70" spans="1:7" ht="12.75">
      <c r="A70" s="15"/>
      <c r="B70" s="15"/>
      <c r="C70" s="16"/>
      <c r="D70" s="16"/>
      <c r="E70" s="16"/>
      <c r="F70" s="16"/>
      <c r="G70" s="16"/>
    </row>
    <row r="71" spans="1:7" ht="12.75">
      <c r="A71" s="15"/>
      <c r="B71" s="15"/>
      <c r="C71" s="16"/>
      <c r="D71" s="16"/>
      <c r="E71" s="16"/>
      <c r="F71" s="16"/>
      <c r="G71" s="16"/>
    </row>
    <row r="72" spans="1:7" ht="12.75">
      <c r="A72" s="15"/>
      <c r="B72" s="15"/>
      <c r="C72" s="16"/>
      <c r="D72" s="16"/>
      <c r="E72" s="16"/>
      <c r="F72" s="16"/>
      <c r="G72" s="16"/>
    </row>
    <row r="73" spans="1:7" ht="12.75">
      <c r="A73" s="15"/>
      <c r="B73" s="15"/>
      <c r="C73" s="16"/>
      <c r="D73" s="16"/>
      <c r="E73" s="16"/>
      <c r="F73" s="16"/>
      <c r="G73" s="16"/>
    </row>
    <row r="74" spans="1:7" ht="12.75">
      <c r="A74" s="15"/>
      <c r="B74" s="15"/>
      <c r="C74" s="16"/>
      <c r="D74" s="16"/>
      <c r="E74" s="16"/>
      <c r="F74" s="16"/>
      <c r="G74" s="16"/>
    </row>
    <row r="75" spans="1:7" ht="12.75">
      <c r="A75" s="15"/>
      <c r="B75" s="15"/>
      <c r="C75" s="16"/>
      <c r="D75" s="16"/>
      <c r="E75" s="16"/>
      <c r="F75" s="16"/>
      <c r="G75" s="16"/>
    </row>
    <row r="76" spans="1:7" ht="12.75">
      <c r="A76" s="15"/>
      <c r="B76" s="15"/>
      <c r="C76" s="16"/>
      <c r="D76" s="16"/>
      <c r="E76" s="16"/>
      <c r="F76" s="16"/>
      <c r="G76" s="16"/>
    </row>
    <row r="77" spans="1:7" ht="12.75">
      <c r="A77" s="15"/>
      <c r="B77" s="15"/>
      <c r="C77" s="16"/>
      <c r="D77" s="16"/>
      <c r="E77" s="16"/>
      <c r="F77" s="16"/>
      <c r="G77" s="16"/>
    </row>
    <row r="78" spans="1:7" ht="12.75">
      <c r="A78" s="15"/>
      <c r="B78" s="15"/>
      <c r="C78" s="16"/>
      <c r="D78" s="16"/>
      <c r="E78" s="16"/>
      <c r="F78" s="16"/>
      <c r="G78" s="16"/>
    </row>
    <row r="79" spans="1:7" ht="12.75">
      <c r="A79" s="15"/>
      <c r="B79" s="15"/>
      <c r="C79" s="16"/>
      <c r="D79" s="16"/>
      <c r="E79" s="16"/>
      <c r="F79" s="16"/>
      <c r="G79" s="16"/>
    </row>
    <row r="80" spans="1:7" ht="12.75">
      <c r="A80" s="15"/>
      <c r="B80" s="15"/>
      <c r="C80" s="16"/>
      <c r="D80" s="16"/>
      <c r="E80" s="16"/>
      <c r="F80" s="16"/>
      <c r="G80" s="16"/>
    </row>
    <row r="81" spans="1:7" ht="12.75">
      <c r="A81" s="15"/>
      <c r="B81" s="15"/>
      <c r="C81" s="16"/>
      <c r="D81" s="16"/>
      <c r="E81" s="16"/>
      <c r="F81" s="16"/>
      <c r="G81" s="16"/>
    </row>
    <row r="82" spans="1:7" ht="12.75">
      <c r="A82" s="15"/>
      <c r="B82" s="15"/>
      <c r="C82" s="16"/>
      <c r="D82" s="16"/>
      <c r="E82" s="16"/>
      <c r="F82" s="16"/>
      <c r="G82" s="16"/>
    </row>
    <row r="83" spans="1:7" ht="12.75">
      <c r="A83" s="15"/>
      <c r="B83" s="15"/>
      <c r="C83" s="16"/>
      <c r="D83" s="16"/>
      <c r="E83" s="16"/>
      <c r="F83" s="16"/>
      <c r="G83" s="16"/>
    </row>
    <row r="84" spans="1:7" ht="12.75">
      <c r="A84" s="15"/>
      <c r="B84" s="15"/>
      <c r="C84" s="16"/>
      <c r="D84" s="16"/>
      <c r="E84" s="16"/>
      <c r="F84" s="16"/>
      <c r="G84" s="16"/>
    </row>
    <row r="85" spans="1:7" ht="12.75">
      <c r="A85" s="15"/>
      <c r="B85" s="15"/>
      <c r="C85" s="16"/>
      <c r="D85" s="16"/>
      <c r="E85" s="16"/>
      <c r="F85" s="16"/>
      <c r="G85" s="16"/>
    </row>
    <row r="86" spans="1:7" ht="12.75">
      <c r="A86" s="15"/>
      <c r="B86" s="15"/>
      <c r="C86" s="16"/>
      <c r="D86" s="16"/>
      <c r="E86" s="16"/>
      <c r="F86" s="16"/>
      <c r="G86" s="16"/>
    </row>
    <row r="87" spans="1:7" ht="12.75">
      <c r="A87" s="15"/>
      <c r="B87" s="15"/>
      <c r="C87" s="16"/>
      <c r="D87" s="16"/>
      <c r="E87" s="16"/>
      <c r="F87" s="16"/>
      <c r="G87" s="16"/>
    </row>
    <row r="88" spans="1:7" ht="12.75">
      <c r="A88" s="15"/>
      <c r="B88" s="15"/>
      <c r="C88" s="16"/>
      <c r="D88" s="16"/>
      <c r="E88" s="16"/>
      <c r="F88" s="16"/>
      <c r="G88" s="16"/>
    </row>
    <row r="89" spans="1:7" ht="12.75">
      <c r="A89" s="15"/>
      <c r="B89" s="15"/>
      <c r="C89" s="16"/>
      <c r="D89" s="16"/>
      <c r="E89" s="16"/>
      <c r="F89" s="16"/>
      <c r="G89" s="16"/>
    </row>
    <row r="90" spans="1:7" ht="12.75">
      <c r="A90" s="15"/>
      <c r="B90" s="15"/>
      <c r="C90" s="16"/>
      <c r="D90" s="16"/>
      <c r="E90" s="16"/>
      <c r="F90" s="16"/>
      <c r="G90" s="16"/>
    </row>
    <row r="91" spans="1:7" ht="12.75">
      <c r="A91" s="15"/>
      <c r="B91" s="15"/>
      <c r="C91" s="16"/>
      <c r="D91" s="16"/>
      <c r="E91" s="16"/>
      <c r="F91" s="16"/>
      <c r="G91" s="16"/>
    </row>
    <row r="92" spans="1:7" ht="12.75">
      <c r="A92" s="15"/>
      <c r="B92" s="15"/>
      <c r="C92" s="16"/>
      <c r="D92" s="16"/>
      <c r="E92" s="16"/>
      <c r="F92" s="16"/>
      <c r="G92" s="16"/>
    </row>
    <row r="93" spans="1:7" ht="12.75">
      <c r="A93" s="15"/>
      <c r="B93" s="15"/>
      <c r="C93" s="16"/>
      <c r="D93" s="16"/>
      <c r="E93" s="16"/>
      <c r="F93" s="16"/>
      <c r="G93" s="16"/>
    </row>
    <row r="94" spans="1:7" ht="12.75">
      <c r="A94" s="15"/>
      <c r="B94" s="15"/>
      <c r="C94" s="16"/>
      <c r="D94" s="16"/>
      <c r="E94" s="16"/>
      <c r="F94" s="16"/>
      <c r="G94" s="16"/>
    </row>
    <row r="95" spans="1:7" ht="12.75">
      <c r="A95" s="15"/>
      <c r="B95" s="15"/>
      <c r="C95" s="16"/>
      <c r="D95" s="16"/>
      <c r="E95" s="16"/>
      <c r="F95" s="16"/>
      <c r="G95" s="16"/>
    </row>
    <row r="96" spans="1:7" ht="12.75">
      <c r="A96" s="15"/>
      <c r="B96" s="15"/>
      <c r="C96" s="16"/>
      <c r="D96" s="16"/>
      <c r="E96" s="16"/>
      <c r="F96" s="16"/>
      <c r="G96" s="16"/>
    </row>
    <row r="97" spans="1:7" ht="12.75">
      <c r="A97" s="15"/>
      <c r="B97" s="15"/>
      <c r="C97" s="16"/>
      <c r="D97" s="16"/>
      <c r="E97" s="16"/>
      <c r="F97" s="16"/>
      <c r="G97" s="16"/>
    </row>
    <row r="98" spans="1:7" ht="12.75">
      <c r="A98" s="15"/>
      <c r="B98" s="15"/>
      <c r="C98" s="16"/>
      <c r="D98" s="16"/>
      <c r="E98" s="16"/>
      <c r="F98" s="16"/>
      <c r="G98" s="16"/>
    </row>
    <row r="99" spans="1:7" ht="12.75">
      <c r="A99" s="15"/>
      <c r="B99" s="15"/>
      <c r="C99" s="16"/>
      <c r="D99" s="16"/>
      <c r="E99" s="16"/>
      <c r="F99" s="16"/>
      <c r="G99" s="16"/>
    </row>
    <row r="100" spans="1:7" ht="12.75">
      <c r="A100" s="15"/>
      <c r="B100" s="15"/>
      <c r="C100" s="16"/>
      <c r="D100" s="16"/>
      <c r="E100" s="16"/>
      <c r="F100" s="16"/>
      <c r="G100" s="16"/>
    </row>
    <row r="101" spans="1:7" ht="12.75">
      <c r="A101" s="15"/>
      <c r="B101" s="15"/>
      <c r="C101" s="16"/>
      <c r="D101" s="16"/>
      <c r="E101" s="16"/>
      <c r="F101" s="16"/>
      <c r="G101" s="16"/>
    </row>
    <row r="102" spans="1:7" ht="12.75">
      <c r="A102" s="15"/>
      <c r="B102" s="15"/>
      <c r="C102" s="16"/>
      <c r="D102" s="16"/>
      <c r="E102" s="16"/>
      <c r="F102" s="16"/>
      <c r="G102" s="16"/>
    </row>
    <row r="103" spans="1:7" ht="12.75">
      <c r="A103" s="15"/>
      <c r="B103" s="15"/>
      <c r="C103" s="16"/>
      <c r="D103" s="16"/>
      <c r="E103" s="16"/>
      <c r="F103" s="16"/>
      <c r="G103" s="16"/>
    </row>
    <row r="104" spans="1:7" ht="12.75">
      <c r="A104" s="15"/>
      <c r="B104" s="15"/>
      <c r="C104" s="16"/>
      <c r="D104" s="16"/>
      <c r="E104" s="16"/>
      <c r="F104" s="16"/>
      <c r="G104" s="16"/>
    </row>
    <row r="105" spans="1:7" ht="12.75">
      <c r="A105" s="15"/>
      <c r="B105" s="15"/>
      <c r="C105" s="16"/>
      <c r="D105" s="16"/>
      <c r="E105" s="16"/>
      <c r="F105" s="16"/>
      <c r="G105" s="16"/>
    </row>
    <row r="106" spans="1:7" ht="12.75">
      <c r="A106" s="15"/>
      <c r="B106" s="15"/>
      <c r="C106" s="16"/>
      <c r="D106" s="16"/>
      <c r="E106" s="16"/>
      <c r="F106" s="16"/>
      <c r="G106" s="16"/>
    </row>
  </sheetData>
  <sheetProtection password="8FB6" sheet="1"/>
  <mergeCells count="3">
    <mergeCell ref="A1:E1"/>
    <mergeCell ref="A5:B5"/>
    <mergeCell ref="A6:B6"/>
  </mergeCells>
  <printOptions horizontalCentered="1" verticalCentered="1"/>
  <pageMargins left="0.75" right="0.75" top="1" bottom="1" header="0" footer="0"/>
  <pageSetup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16">
      <selection activeCell="B9" sqref="B9"/>
    </sheetView>
  </sheetViews>
  <sheetFormatPr defaultColWidth="11.421875" defaultRowHeight="12.75"/>
  <cols>
    <col min="1" max="1" width="33.00390625" style="2" customWidth="1"/>
    <col min="2" max="2" width="20.8515625" style="2" customWidth="1"/>
    <col min="3" max="3" width="5.140625" style="2" customWidth="1"/>
    <col min="4" max="4" width="32.7109375" style="2" customWidth="1"/>
    <col min="5" max="5" width="19.7109375" style="2" customWidth="1"/>
    <col min="6" max="16384" width="11.421875" style="2" customWidth="1"/>
  </cols>
  <sheetData>
    <row r="1" spans="1:5" ht="12.75">
      <c r="A1" s="809" t="s">
        <v>866</v>
      </c>
      <c r="B1" s="809"/>
      <c r="C1" s="809"/>
      <c r="D1" s="809"/>
      <c r="E1" s="809"/>
    </row>
    <row r="2" spans="1:5" ht="12.75">
      <c r="A2" s="809" t="s">
        <v>867</v>
      </c>
      <c r="B2" s="809"/>
      <c r="C2" s="809"/>
      <c r="D2" s="809"/>
      <c r="E2" s="809"/>
    </row>
    <row r="3" spans="1:5" ht="12.75">
      <c r="A3" s="809" t="str">
        <f>+DATOS!A3</f>
        <v>MUNICIPALIDAD DE FLORES</v>
      </c>
      <c r="B3" s="809"/>
      <c r="C3" s="809"/>
      <c r="D3" s="809"/>
      <c r="E3" s="809"/>
    </row>
    <row r="4" spans="1:5" ht="12.75">
      <c r="A4" s="809" t="str">
        <f>+DATOS!A4</f>
        <v>LIQUIDACIÓN PERIODO 2014</v>
      </c>
      <c r="B4" s="809"/>
      <c r="C4" s="809"/>
      <c r="D4" s="809"/>
      <c r="E4" s="809"/>
    </row>
    <row r="5" ht="12.75">
      <c r="B5" s="626"/>
    </row>
    <row r="6" spans="1:5" ht="21">
      <c r="A6" s="846" t="s">
        <v>835</v>
      </c>
      <c r="B6" s="846"/>
      <c r="C6" s="627"/>
      <c r="D6" s="846" t="s">
        <v>836</v>
      </c>
      <c r="E6" s="846"/>
    </row>
    <row r="7" spans="1:5" ht="18.75">
      <c r="A7" s="847" t="s">
        <v>837</v>
      </c>
      <c r="B7" s="847"/>
      <c r="D7" s="2" t="s">
        <v>838</v>
      </c>
      <c r="E7" s="793">
        <v>0</v>
      </c>
    </row>
    <row r="8" spans="1:5" ht="12.75">
      <c r="A8" s="597" t="s">
        <v>838</v>
      </c>
      <c r="B8" s="793">
        <v>0</v>
      </c>
      <c r="D8" s="2" t="s">
        <v>371</v>
      </c>
      <c r="E8" s="793">
        <v>0</v>
      </c>
    </row>
    <row r="9" spans="1:5" ht="12.75">
      <c r="A9" s="597" t="s">
        <v>371</v>
      </c>
      <c r="B9" s="793">
        <v>0</v>
      </c>
      <c r="D9" s="2" t="s">
        <v>839</v>
      </c>
      <c r="E9" s="793">
        <v>0</v>
      </c>
    </row>
    <row r="10" spans="1:5" ht="15">
      <c r="A10" s="794" t="s">
        <v>839</v>
      </c>
      <c r="B10" s="793">
        <v>0</v>
      </c>
      <c r="D10" s="629" t="s">
        <v>840</v>
      </c>
      <c r="E10" s="793">
        <f>SUM(E7:E9)</f>
        <v>0</v>
      </c>
    </row>
    <row r="11" spans="1:5" ht="15">
      <c r="A11" s="795" t="s">
        <v>841</v>
      </c>
      <c r="B11" s="793">
        <v>0</v>
      </c>
      <c r="D11" s="629"/>
      <c r="E11" s="793"/>
    </row>
    <row r="12" spans="1:5" ht="15">
      <c r="A12" s="795"/>
      <c r="B12" s="796"/>
      <c r="D12" s="631" t="s">
        <v>842</v>
      </c>
      <c r="E12" s="793"/>
    </row>
    <row r="13" spans="1:5" ht="15">
      <c r="A13" s="797" t="s">
        <v>842</v>
      </c>
      <c r="B13" s="798"/>
      <c r="D13" s="2" t="s">
        <v>843</v>
      </c>
      <c r="E13" s="793">
        <v>0</v>
      </c>
    </row>
    <row r="14" spans="1:5" ht="12.75">
      <c r="A14" s="794" t="s">
        <v>349</v>
      </c>
      <c r="B14" s="793">
        <v>0</v>
      </c>
      <c r="D14" s="2" t="s">
        <v>349</v>
      </c>
      <c r="E14" s="793">
        <v>0</v>
      </c>
    </row>
    <row r="15" spans="1:5" ht="12.75">
      <c r="A15" s="801" t="s">
        <v>844</v>
      </c>
      <c r="B15" s="793">
        <v>0</v>
      </c>
      <c r="D15" s="802" t="s">
        <v>844</v>
      </c>
      <c r="E15" s="793">
        <v>0</v>
      </c>
    </row>
    <row r="16" spans="1:5" ht="15">
      <c r="A16" s="795" t="s">
        <v>519</v>
      </c>
      <c r="B16" s="793">
        <f>SUM(B14:B15)</f>
        <v>0</v>
      </c>
      <c r="D16" s="629" t="s">
        <v>845</v>
      </c>
      <c r="E16" s="793">
        <f>SUM(E13:E15)</f>
        <v>0</v>
      </c>
    </row>
    <row r="17" spans="1:5" ht="12.75">
      <c r="A17" s="794"/>
      <c r="B17" s="798"/>
      <c r="E17" s="626"/>
    </row>
    <row r="18" spans="1:5" ht="15">
      <c r="A18" s="799" t="s">
        <v>846</v>
      </c>
      <c r="B18" s="800">
        <f>B11-B16</f>
        <v>0</v>
      </c>
      <c r="D18" s="632" t="s">
        <v>846</v>
      </c>
      <c r="E18" s="800">
        <f>E10-E16</f>
        <v>0</v>
      </c>
    </row>
    <row r="19" spans="1:8" ht="12.75">
      <c r="A19" s="794"/>
      <c r="B19" s="798"/>
      <c r="H19" s="1"/>
    </row>
    <row r="20" spans="1:2" ht="18.75">
      <c r="A20" s="848" t="s">
        <v>865</v>
      </c>
      <c r="B20" s="849"/>
    </row>
    <row r="21" spans="1:2" ht="12.75">
      <c r="A21" s="597" t="s">
        <v>838</v>
      </c>
      <c r="B21" s="793">
        <v>0</v>
      </c>
    </row>
    <row r="22" spans="1:2" ht="12.75">
      <c r="A22" s="597" t="s">
        <v>371</v>
      </c>
      <c r="B22" s="793">
        <v>0</v>
      </c>
    </row>
    <row r="23" spans="1:2" ht="12.75">
      <c r="A23" s="794" t="s">
        <v>839</v>
      </c>
      <c r="B23" s="793">
        <v>0</v>
      </c>
    </row>
    <row r="24" spans="1:2" ht="15">
      <c r="A24" s="795" t="s">
        <v>841</v>
      </c>
      <c r="B24" s="793">
        <f>SUM(B21:B23)</f>
        <v>0</v>
      </c>
    </row>
    <row r="25" spans="1:2" ht="15">
      <c r="A25" s="629"/>
      <c r="B25" s="630"/>
    </row>
    <row r="26" spans="1:2" ht="15">
      <c r="A26" s="631" t="s">
        <v>842</v>
      </c>
      <c r="B26" s="626"/>
    </row>
    <row r="27" spans="1:2" ht="12.75">
      <c r="A27" s="628" t="s">
        <v>843</v>
      </c>
      <c r="B27" s="793">
        <v>0</v>
      </c>
    </row>
    <row r="28" spans="1:2" ht="12.75">
      <c r="A28" s="802" t="s">
        <v>844</v>
      </c>
      <c r="B28" s="793">
        <v>0</v>
      </c>
    </row>
    <row r="29" spans="1:2" ht="15">
      <c r="A29" s="629" t="s">
        <v>519</v>
      </c>
      <c r="B29" s="793">
        <f>SUM(B27:B28)</f>
        <v>0</v>
      </c>
    </row>
    <row r="30" spans="1:2" ht="12.75">
      <c r="A30" s="628"/>
      <c r="B30" s="626"/>
    </row>
    <row r="31" spans="1:2" ht="15">
      <c r="A31" s="632" t="s">
        <v>846</v>
      </c>
      <c r="B31" s="800">
        <f>B24-B29</f>
        <v>0</v>
      </c>
    </row>
    <row r="32" ht="12.75">
      <c r="B32" s="626"/>
    </row>
    <row r="33" ht="12.75">
      <c r="B33" s="626"/>
    </row>
    <row r="34" spans="1:5" ht="12.75">
      <c r="A34" s="619" t="s">
        <v>833</v>
      </c>
      <c r="B34" s="619"/>
      <c r="C34" s="610"/>
      <c r="D34" s="610"/>
      <c r="E34" s="610"/>
    </row>
    <row r="35" spans="1:5" ht="12.75">
      <c r="A35" s="621" t="s">
        <v>76</v>
      </c>
      <c r="B35" s="620"/>
      <c r="C35" s="610"/>
      <c r="D35" s="621" t="s">
        <v>77</v>
      </c>
      <c r="E35" s="620"/>
    </row>
    <row r="36" spans="1:5" ht="12.75">
      <c r="A36" s="610"/>
      <c r="B36" s="610"/>
      <c r="C36" s="610"/>
      <c r="D36" s="610"/>
      <c r="E36" s="610"/>
    </row>
    <row r="37" spans="1:5" ht="12.75">
      <c r="A37" s="610"/>
      <c r="B37" s="610"/>
      <c r="C37" s="610"/>
      <c r="D37" s="610"/>
      <c r="E37" s="610"/>
    </row>
    <row r="38" spans="1:5" ht="12.75">
      <c r="A38" s="622" t="s">
        <v>833</v>
      </c>
      <c r="B38" s="622"/>
      <c r="C38" s="610"/>
      <c r="D38" s="619" t="s">
        <v>832</v>
      </c>
      <c r="E38" s="610"/>
    </row>
    <row r="39" spans="1:5" ht="12.75">
      <c r="A39" s="22" t="s">
        <v>78</v>
      </c>
      <c r="B39" s="610"/>
      <c r="C39" s="610"/>
      <c r="D39" s="621" t="s">
        <v>79</v>
      </c>
      <c r="E39" s="620"/>
    </row>
  </sheetData>
  <sheetProtection password="8FB6" sheet="1"/>
  <mergeCells count="8">
    <mergeCell ref="A6:B6"/>
    <mergeCell ref="D6:E6"/>
    <mergeCell ref="A7:B7"/>
    <mergeCell ref="A20:B20"/>
    <mergeCell ref="A4:E4"/>
    <mergeCell ref="A1:E1"/>
    <mergeCell ref="A2:E2"/>
    <mergeCell ref="A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117"/>
  <sheetViews>
    <sheetView showGridLines="0" zoomScale="90" zoomScaleNormal="90" zoomScalePageLayoutView="0" workbookViewId="0" topLeftCell="A1">
      <selection activeCell="B5" sqref="B5"/>
    </sheetView>
  </sheetViews>
  <sheetFormatPr defaultColWidth="11.421875" defaultRowHeight="12.75"/>
  <cols>
    <col min="1" max="1" width="3.7109375" style="1" customWidth="1"/>
    <col min="2" max="2" width="40.7109375" style="1" customWidth="1"/>
    <col min="3" max="4" width="18.7109375" style="1" customWidth="1"/>
    <col min="5" max="5" width="5.28125" style="1" customWidth="1"/>
    <col min="6" max="6" width="3.8515625" style="1" customWidth="1"/>
    <col min="7" max="7" width="40.7109375" style="1" customWidth="1"/>
    <col min="8" max="9" width="18.7109375" style="1" customWidth="1"/>
    <col min="10" max="16384" width="11.421875" style="1" customWidth="1"/>
  </cols>
  <sheetData>
    <row r="1" spans="2:4" ht="22.5">
      <c r="B1" s="852" t="s">
        <v>612</v>
      </c>
      <c r="C1" s="852"/>
      <c r="D1" s="852"/>
    </row>
    <row r="2" spans="2:4" ht="18" customHeight="1">
      <c r="B2" s="376" t="str">
        <f>DATOS!A3</f>
        <v>MUNICIPALIDAD DE FLORES</v>
      </c>
      <c r="C2" s="171"/>
      <c r="D2" s="168"/>
    </row>
    <row r="3" spans="2:4" ht="19.5" customHeight="1">
      <c r="B3" s="376" t="str">
        <f>DATOS!A4</f>
        <v>LIQUIDACIÓN PERIODO 2014</v>
      </c>
      <c r="C3" s="171"/>
      <c r="D3" s="169"/>
    </row>
    <row r="4" spans="2:4" s="370" customFormat="1" ht="35.25" customHeight="1" thickBot="1">
      <c r="B4" s="380" t="s">
        <v>1093</v>
      </c>
      <c r="C4" s="379"/>
      <c r="D4" s="369"/>
    </row>
    <row r="5" spans="1:9" ht="13.5" thickBot="1">
      <c r="A5" s="162">
        <v>1</v>
      </c>
      <c r="B5" s="158" t="s">
        <v>309</v>
      </c>
      <c r="C5" s="850" t="s">
        <v>489</v>
      </c>
      <c r="D5" s="851"/>
      <c r="F5" s="255">
        <v>5</v>
      </c>
      <c r="G5" s="158" t="s">
        <v>309</v>
      </c>
      <c r="H5" s="850" t="s">
        <v>489</v>
      </c>
      <c r="I5" s="851"/>
    </row>
    <row r="6" spans="2:9" ht="12.75">
      <c r="B6" s="159" t="s">
        <v>572</v>
      </c>
      <c r="C6" s="160" t="s">
        <v>314</v>
      </c>
      <c r="D6" s="161" t="s">
        <v>310</v>
      </c>
      <c r="F6" s="2"/>
      <c r="G6" s="159" t="s">
        <v>572</v>
      </c>
      <c r="H6" s="160" t="s">
        <v>314</v>
      </c>
      <c r="I6" s="161" t="s">
        <v>310</v>
      </c>
    </row>
    <row r="7" spans="2:9" ht="22.5" customHeight="1">
      <c r="B7" s="167" t="str">
        <f>INGRESOS!A141</f>
        <v>Préstamo Nº 4-PR-1354           del IFAM para Actualizar Plan Regulador                                  .</v>
      </c>
      <c r="C7" s="172">
        <v>0</v>
      </c>
      <c r="D7" s="163">
        <f>INGRESOS!B141+INGRESOS!C141</f>
        <v>14600000</v>
      </c>
      <c r="E7" s="3"/>
      <c r="G7" s="167" t="str">
        <f>INGRESOS!A147</f>
        <v>Préstamo Nº                         del Banco de                 para                                  .</v>
      </c>
      <c r="H7" s="172">
        <v>0</v>
      </c>
      <c r="I7" s="163">
        <f>INGRESOS!B147+INGRESOS!C147</f>
        <v>0</v>
      </c>
    </row>
    <row r="8" spans="2:9" ht="12.75">
      <c r="B8" s="173" t="s">
        <v>925</v>
      </c>
      <c r="C8" s="18">
        <v>0</v>
      </c>
      <c r="D8" s="155">
        <v>0</v>
      </c>
      <c r="E8" s="3"/>
      <c r="G8" s="173" t="s">
        <v>925</v>
      </c>
      <c r="H8" s="18">
        <v>0</v>
      </c>
      <c r="I8" s="155">
        <v>0</v>
      </c>
    </row>
    <row r="9" spans="2:9" ht="12.75">
      <c r="B9" s="174"/>
      <c r="C9" s="172"/>
      <c r="D9" s="175"/>
      <c r="E9" s="3"/>
      <c r="G9" s="174"/>
      <c r="H9" s="172"/>
      <c r="I9" s="175"/>
    </row>
    <row r="10" spans="2:9" ht="12.75">
      <c r="B10" s="174" t="s">
        <v>578</v>
      </c>
      <c r="C10" s="172"/>
      <c r="D10" s="175">
        <f>SUM(D11:D16)</f>
        <v>14600000</v>
      </c>
      <c r="E10" s="3"/>
      <c r="G10" s="174" t="s">
        <v>578</v>
      </c>
      <c r="H10" s="172"/>
      <c r="I10" s="175">
        <f>SUM(I11:I16)</f>
        <v>0</v>
      </c>
    </row>
    <row r="11" spans="2:9" ht="12.75">
      <c r="B11" s="156" t="s">
        <v>1046</v>
      </c>
      <c r="C11" s="154"/>
      <c r="D11" s="157">
        <v>14600000</v>
      </c>
      <c r="E11" s="3"/>
      <c r="G11" s="156" t="s">
        <v>557</v>
      </c>
      <c r="H11" s="154"/>
      <c r="I11" s="157">
        <v>0</v>
      </c>
    </row>
    <row r="12" spans="2:9" ht="12.75">
      <c r="B12" s="156" t="s">
        <v>557</v>
      </c>
      <c r="C12" s="154"/>
      <c r="D12" s="157">
        <v>0</v>
      </c>
      <c r="E12" s="3"/>
      <c r="G12" s="156" t="s">
        <v>557</v>
      </c>
      <c r="H12" s="154"/>
      <c r="I12" s="157">
        <v>0</v>
      </c>
    </row>
    <row r="13" spans="2:9" ht="12.75">
      <c r="B13" s="156" t="s">
        <v>557</v>
      </c>
      <c r="C13" s="154"/>
      <c r="D13" s="157">
        <v>0</v>
      </c>
      <c r="E13" s="3"/>
      <c r="G13" s="156" t="s">
        <v>557</v>
      </c>
      <c r="H13" s="154"/>
      <c r="I13" s="157">
        <v>0</v>
      </c>
    </row>
    <row r="14" spans="2:9" ht="12.75">
      <c r="B14" s="156" t="s">
        <v>557</v>
      </c>
      <c r="C14" s="154"/>
      <c r="D14" s="157">
        <v>0</v>
      </c>
      <c r="E14" s="3"/>
      <c r="G14" s="156" t="s">
        <v>557</v>
      </c>
      <c r="H14" s="154"/>
      <c r="I14" s="157">
        <v>0</v>
      </c>
    </row>
    <row r="15" spans="2:9" ht="12.75">
      <c r="B15" s="156" t="s">
        <v>557</v>
      </c>
      <c r="C15" s="154"/>
      <c r="D15" s="157">
        <v>0</v>
      </c>
      <c r="E15" s="3"/>
      <c r="G15" s="156" t="s">
        <v>557</v>
      </c>
      <c r="H15" s="154"/>
      <c r="I15" s="157">
        <v>0</v>
      </c>
    </row>
    <row r="16" spans="2:9" ht="13.5" thickBot="1">
      <c r="B16" s="156" t="s">
        <v>557</v>
      </c>
      <c r="C16" s="154"/>
      <c r="D16" s="157">
        <v>0</v>
      </c>
      <c r="E16" s="3"/>
      <c r="G16" s="156" t="s">
        <v>557</v>
      </c>
      <c r="H16" s="154"/>
      <c r="I16" s="157">
        <v>0</v>
      </c>
    </row>
    <row r="17" spans="2:9" ht="13.5" thickBot="1">
      <c r="B17" s="164" t="s">
        <v>168</v>
      </c>
      <c r="C17" s="165"/>
      <c r="D17" s="166">
        <f>(D7+D8)-D10</f>
        <v>0</v>
      </c>
      <c r="E17" s="3"/>
      <c r="G17" s="164" t="s">
        <v>168</v>
      </c>
      <c r="H17" s="165"/>
      <c r="I17" s="166">
        <f>(I7+I8)-I10</f>
        <v>0</v>
      </c>
    </row>
    <row r="18" ht="13.5" thickBot="1"/>
    <row r="19" spans="1:9" ht="13.5" thickBot="1">
      <c r="A19" s="255">
        <v>2</v>
      </c>
      <c r="B19" s="158" t="s">
        <v>309</v>
      </c>
      <c r="C19" s="850" t="s">
        <v>489</v>
      </c>
      <c r="D19" s="851"/>
      <c r="F19" s="255">
        <v>6</v>
      </c>
      <c r="G19" s="158" t="s">
        <v>309</v>
      </c>
      <c r="H19" s="850" t="s">
        <v>489</v>
      </c>
      <c r="I19" s="851"/>
    </row>
    <row r="20" spans="1:9" ht="12.75">
      <c r="A20" s="2"/>
      <c r="B20" s="159" t="s">
        <v>572</v>
      </c>
      <c r="C20" s="160" t="s">
        <v>314</v>
      </c>
      <c r="D20" s="161" t="s">
        <v>310</v>
      </c>
      <c r="F20" s="2"/>
      <c r="G20" s="159" t="s">
        <v>572</v>
      </c>
      <c r="H20" s="160" t="s">
        <v>314</v>
      </c>
      <c r="I20" s="161" t="s">
        <v>310</v>
      </c>
    </row>
    <row r="21" spans="1:9" ht="12.75">
      <c r="A21" s="2"/>
      <c r="B21" s="167" t="str">
        <f>INGRESOS!A142</f>
        <v>Préstamo Nº                         del IFAM para                                  .</v>
      </c>
      <c r="C21" s="172">
        <v>0</v>
      </c>
      <c r="D21" s="163">
        <f>INGRESOS!B142+INGRESOS!C142</f>
        <v>0</v>
      </c>
      <c r="G21" s="167" t="str">
        <f>INGRESOS!A148</f>
        <v>Préstamo Nº                         del Banco de                 para                                  .</v>
      </c>
      <c r="H21" s="172">
        <v>0</v>
      </c>
      <c r="I21" s="163">
        <f>INGRESOS!B148+INGRESOS!C148</f>
        <v>0</v>
      </c>
    </row>
    <row r="22" spans="2:9" ht="12.75">
      <c r="B22" s="173" t="s">
        <v>925</v>
      </c>
      <c r="C22" s="18">
        <v>0</v>
      </c>
      <c r="D22" s="155">
        <v>0</v>
      </c>
      <c r="G22" s="173" t="s">
        <v>925</v>
      </c>
      <c r="H22" s="18">
        <v>0</v>
      </c>
      <c r="I22" s="155">
        <v>0</v>
      </c>
    </row>
    <row r="23" spans="2:9" ht="12.75">
      <c r="B23" s="174"/>
      <c r="C23" s="172"/>
      <c r="D23" s="175"/>
      <c r="G23" s="174"/>
      <c r="H23" s="172"/>
      <c r="I23" s="175"/>
    </row>
    <row r="24" spans="2:9" ht="12.75">
      <c r="B24" s="174" t="s">
        <v>578</v>
      </c>
      <c r="C24" s="172"/>
      <c r="D24" s="175">
        <f>SUM(D25:D30)</f>
        <v>0</v>
      </c>
      <c r="G24" s="174" t="s">
        <v>578</v>
      </c>
      <c r="H24" s="172"/>
      <c r="I24" s="175">
        <f>SUM(I25:I30)</f>
        <v>0</v>
      </c>
    </row>
    <row r="25" spans="2:9" ht="12.75">
      <c r="B25" s="156" t="s">
        <v>557</v>
      </c>
      <c r="C25" s="154"/>
      <c r="D25" s="157">
        <v>0</v>
      </c>
      <c r="G25" s="156" t="s">
        <v>557</v>
      </c>
      <c r="H25" s="154"/>
      <c r="I25" s="157">
        <v>0</v>
      </c>
    </row>
    <row r="26" spans="2:9" ht="12.75">
      <c r="B26" s="156" t="s">
        <v>557</v>
      </c>
      <c r="C26" s="154"/>
      <c r="D26" s="157">
        <v>0</v>
      </c>
      <c r="G26" s="156" t="s">
        <v>557</v>
      </c>
      <c r="H26" s="154"/>
      <c r="I26" s="157">
        <v>0</v>
      </c>
    </row>
    <row r="27" spans="2:9" ht="12.75">
      <c r="B27" s="156" t="s">
        <v>557</v>
      </c>
      <c r="C27" s="154"/>
      <c r="D27" s="157">
        <v>0</v>
      </c>
      <c r="G27" s="156" t="s">
        <v>557</v>
      </c>
      <c r="H27" s="154"/>
      <c r="I27" s="157">
        <v>0</v>
      </c>
    </row>
    <row r="28" spans="2:9" ht="12.75">
      <c r="B28" s="156" t="s">
        <v>557</v>
      </c>
      <c r="C28" s="154"/>
      <c r="D28" s="157">
        <v>0</v>
      </c>
      <c r="G28" s="156" t="s">
        <v>557</v>
      </c>
      <c r="H28" s="154"/>
      <c r="I28" s="157">
        <v>0</v>
      </c>
    </row>
    <row r="29" spans="2:9" ht="12.75">
      <c r="B29" s="156" t="s">
        <v>557</v>
      </c>
      <c r="C29" s="154"/>
      <c r="D29" s="157">
        <v>0</v>
      </c>
      <c r="G29" s="156" t="s">
        <v>557</v>
      </c>
      <c r="H29" s="154"/>
      <c r="I29" s="157">
        <v>0</v>
      </c>
    </row>
    <row r="30" spans="2:9" ht="13.5" thickBot="1">
      <c r="B30" s="156" t="s">
        <v>557</v>
      </c>
      <c r="C30" s="154"/>
      <c r="D30" s="157">
        <v>0</v>
      </c>
      <c r="G30" s="156" t="s">
        <v>557</v>
      </c>
      <c r="H30" s="154"/>
      <c r="I30" s="157">
        <v>0</v>
      </c>
    </row>
    <row r="31" spans="2:9" ht="13.5" thickBot="1">
      <c r="B31" s="164" t="s">
        <v>168</v>
      </c>
      <c r="C31" s="165"/>
      <c r="D31" s="166">
        <f>(D21+D22)-D24</f>
        <v>0</v>
      </c>
      <c r="G31" s="164" t="s">
        <v>168</v>
      </c>
      <c r="H31" s="165"/>
      <c r="I31" s="166">
        <f>(I21+I22)-I24</f>
        <v>0</v>
      </c>
    </row>
    <row r="32" ht="13.5" thickBot="1"/>
    <row r="33" spans="1:9" ht="13.5" thickBot="1">
      <c r="A33" s="255">
        <v>3</v>
      </c>
      <c r="B33" s="158" t="s">
        <v>309</v>
      </c>
      <c r="C33" s="850" t="s">
        <v>489</v>
      </c>
      <c r="D33" s="851"/>
      <c r="F33" s="255">
        <v>7</v>
      </c>
      <c r="G33" s="158" t="s">
        <v>309</v>
      </c>
      <c r="H33" s="850" t="s">
        <v>489</v>
      </c>
      <c r="I33" s="851"/>
    </row>
    <row r="34" spans="1:9" ht="12.75">
      <c r="A34" s="2"/>
      <c r="B34" s="159" t="s">
        <v>572</v>
      </c>
      <c r="C34" s="160" t="s">
        <v>314</v>
      </c>
      <c r="D34" s="161" t="s">
        <v>310</v>
      </c>
      <c r="F34" s="2"/>
      <c r="G34" s="159" t="s">
        <v>572</v>
      </c>
      <c r="H34" s="160" t="s">
        <v>314</v>
      </c>
      <c r="I34" s="161" t="s">
        <v>310</v>
      </c>
    </row>
    <row r="35" spans="1:9" ht="12.75">
      <c r="A35" s="2"/>
      <c r="B35" s="167" t="str">
        <f>INGRESOS!A143</f>
        <v>Préstamo Nº                         del IFAM para                                  .</v>
      </c>
      <c r="C35" s="172">
        <v>0</v>
      </c>
      <c r="D35" s="163">
        <f>INGRESOS!B143+INGRESOS!C143</f>
        <v>0</v>
      </c>
      <c r="G35" s="173" t="s">
        <v>122</v>
      </c>
      <c r="H35" s="172">
        <v>0</v>
      </c>
      <c r="I35" s="175">
        <v>0</v>
      </c>
    </row>
    <row r="36" spans="2:9" ht="12.75">
      <c r="B36" s="173" t="s">
        <v>925</v>
      </c>
      <c r="C36" s="18">
        <v>0</v>
      </c>
      <c r="D36" s="155">
        <v>0</v>
      </c>
      <c r="G36" s="173" t="s">
        <v>925</v>
      </c>
      <c r="H36" s="18">
        <v>0</v>
      </c>
      <c r="I36" s="155">
        <v>0</v>
      </c>
    </row>
    <row r="37" spans="2:9" ht="12.75">
      <c r="B37" s="174"/>
      <c r="C37" s="172"/>
      <c r="D37" s="175"/>
      <c r="G37" s="174"/>
      <c r="H37" s="172"/>
      <c r="I37" s="175"/>
    </row>
    <row r="38" spans="2:9" ht="12.75">
      <c r="B38" s="174" t="s">
        <v>578</v>
      </c>
      <c r="C38" s="172"/>
      <c r="D38" s="175">
        <f>SUM(D39:D44)</f>
        <v>0</v>
      </c>
      <c r="G38" s="174" t="s">
        <v>578</v>
      </c>
      <c r="H38" s="172"/>
      <c r="I38" s="175">
        <f>SUM(I39:I44)</f>
        <v>0</v>
      </c>
    </row>
    <row r="39" spans="2:9" ht="12.75">
      <c r="B39" s="156" t="s">
        <v>557</v>
      </c>
      <c r="C39" s="154"/>
      <c r="D39" s="157">
        <v>0</v>
      </c>
      <c r="G39" s="156" t="s">
        <v>557</v>
      </c>
      <c r="H39" s="154"/>
      <c r="I39" s="157">
        <v>0</v>
      </c>
    </row>
    <row r="40" spans="2:9" ht="12.75">
      <c r="B40" s="156" t="s">
        <v>557</v>
      </c>
      <c r="C40" s="154"/>
      <c r="D40" s="157">
        <v>0</v>
      </c>
      <c r="G40" s="156" t="s">
        <v>557</v>
      </c>
      <c r="H40" s="154"/>
      <c r="I40" s="157">
        <v>0</v>
      </c>
    </row>
    <row r="41" spans="2:9" ht="12.75">
      <c r="B41" s="156" t="s">
        <v>557</v>
      </c>
      <c r="C41" s="154"/>
      <c r="D41" s="157">
        <v>0</v>
      </c>
      <c r="G41" s="156" t="s">
        <v>557</v>
      </c>
      <c r="H41" s="154"/>
      <c r="I41" s="157">
        <v>0</v>
      </c>
    </row>
    <row r="42" spans="2:9" ht="12.75">
      <c r="B42" s="156" t="s">
        <v>557</v>
      </c>
      <c r="C42" s="154"/>
      <c r="D42" s="157">
        <v>0</v>
      </c>
      <c r="G42" s="156" t="s">
        <v>557</v>
      </c>
      <c r="H42" s="154"/>
      <c r="I42" s="157">
        <v>0</v>
      </c>
    </row>
    <row r="43" spans="2:9" ht="12.75">
      <c r="B43" s="156" t="s">
        <v>557</v>
      </c>
      <c r="C43" s="154"/>
      <c r="D43" s="157">
        <v>0</v>
      </c>
      <c r="G43" s="156" t="s">
        <v>557</v>
      </c>
      <c r="H43" s="154"/>
      <c r="I43" s="157">
        <v>0</v>
      </c>
    </row>
    <row r="44" spans="2:9" ht="13.5" thickBot="1">
      <c r="B44" s="156" t="s">
        <v>557</v>
      </c>
      <c r="C44" s="154"/>
      <c r="D44" s="157">
        <v>0</v>
      </c>
      <c r="G44" s="156" t="s">
        <v>557</v>
      </c>
      <c r="H44" s="154"/>
      <c r="I44" s="157">
        <v>0</v>
      </c>
    </row>
    <row r="45" spans="2:9" ht="13.5" thickBot="1">
      <c r="B45" s="164" t="s">
        <v>168</v>
      </c>
      <c r="C45" s="165"/>
      <c r="D45" s="166">
        <f>(D35+D36)-D38</f>
        <v>0</v>
      </c>
      <c r="G45" s="164" t="s">
        <v>168</v>
      </c>
      <c r="H45" s="165"/>
      <c r="I45" s="166">
        <f>(I35+I36)-I38</f>
        <v>0</v>
      </c>
    </row>
    <row r="46" ht="13.5" thickBot="1"/>
    <row r="47" spans="1:9" ht="13.5" thickBot="1">
      <c r="A47" s="255">
        <v>4</v>
      </c>
      <c r="B47" s="158" t="s">
        <v>309</v>
      </c>
      <c r="C47" s="850" t="s">
        <v>489</v>
      </c>
      <c r="D47" s="851"/>
      <c r="F47" s="255">
        <v>8</v>
      </c>
      <c r="G47" s="158" t="s">
        <v>309</v>
      </c>
      <c r="H47" s="850" t="s">
        <v>489</v>
      </c>
      <c r="I47" s="851"/>
    </row>
    <row r="48" spans="1:9" ht="12.75">
      <c r="A48" s="2"/>
      <c r="B48" s="159" t="s">
        <v>572</v>
      </c>
      <c r="C48" s="160" t="s">
        <v>314</v>
      </c>
      <c r="D48" s="161" t="s">
        <v>310</v>
      </c>
      <c r="F48" s="2"/>
      <c r="G48" s="159" t="s">
        <v>572</v>
      </c>
      <c r="H48" s="160" t="s">
        <v>314</v>
      </c>
      <c r="I48" s="161" t="s">
        <v>310</v>
      </c>
    </row>
    <row r="49" spans="2:9" ht="12.75">
      <c r="B49" s="167" t="str">
        <f>INGRESOS!A146</f>
        <v>Préstamo Nº                         del Banco de                 para                                  .</v>
      </c>
      <c r="C49" s="172">
        <v>0</v>
      </c>
      <c r="D49" s="163">
        <f>INGRESOS!B146+INGRESOS!C146</f>
        <v>0</v>
      </c>
      <c r="G49" s="173" t="s">
        <v>122</v>
      </c>
      <c r="H49" s="172">
        <v>0</v>
      </c>
      <c r="I49" s="175">
        <v>0</v>
      </c>
    </row>
    <row r="50" spans="2:9" ht="12.75">
      <c r="B50" s="173" t="s">
        <v>925</v>
      </c>
      <c r="C50" s="18">
        <v>0</v>
      </c>
      <c r="D50" s="155">
        <v>0</v>
      </c>
      <c r="G50" s="173" t="s">
        <v>925</v>
      </c>
      <c r="H50" s="18">
        <v>0</v>
      </c>
      <c r="I50" s="155">
        <v>0</v>
      </c>
    </row>
    <row r="51" spans="2:9" ht="12.75">
      <c r="B51" s="174"/>
      <c r="C51" s="172"/>
      <c r="D51" s="175"/>
      <c r="G51" s="174"/>
      <c r="H51" s="172"/>
      <c r="I51" s="175"/>
    </row>
    <row r="52" spans="2:9" ht="12.75">
      <c r="B52" s="174" t="s">
        <v>578</v>
      </c>
      <c r="C52" s="172"/>
      <c r="D52" s="175">
        <f>SUM(D53:D58)</f>
        <v>0</v>
      </c>
      <c r="G52" s="174" t="s">
        <v>578</v>
      </c>
      <c r="H52" s="172"/>
      <c r="I52" s="175">
        <f>SUM(I53:I58)</f>
        <v>0</v>
      </c>
    </row>
    <row r="53" spans="2:9" ht="12.75">
      <c r="B53" s="156" t="s">
        <v>557</v>
      </c>
      <c r="C53" s="154"/>
      <c r="D53" s="157">
        <v>0</v>
      </c>
      <c r="G53" s="156" t="s">
        <v>557</v>
      </c>
      <c r="H53" s="154"/>
      <c r="I53" s="157">
        <v>0</v>
      </c>
    </row>
    <row r="54" spans="2:9" ht="12.75">
      <c r="B54" s="156" t="s">
        <v>557</v>
      </c>
      <c r="C54" s="154"/>
      <c r="D54" s="157">
        <v>0</v>
      </c>
      <c r="G54" s="156" t="s">
        <v>557</v>
      </c>
      <c r="H54" s="154"/>
      <c r="I54" s="157">
        <v>0</v>
      </c>
    </row>
    <row r="55" spans="2:9" ht="12.75">
      <c r="B55" s="156" t="s">
        <v>557</v>
      </c>
      <c r="C55" s="154"/>
      <c r="D55" s="157">
        <v>0</v>
      </c>
      <c r="G55" s="156" t="s">
        <v>557</v>
      </c>
      <c r="H55" s="154"/>
      <c r="I55" s="157">
        <v>0</v>
      </c>
    </row>
    <row r="56" spans="2:9" ht="12.75">
      <c r="B56" s="156" t="s">
        <v>557</v>
      </c>
      <c r="C56" s="154"/>
      <c r="D56" s="157">
        <v>0</v>
      </c>
      <c r="G56" s="156" t="s">
        <v>557</v>
      </c>
      <c r="H56" s="154"/>
      <c r="I56" s="157">
        <v>0</v>
      </c>
    </row>
    <row r="57" spans="2:9" ht="12.75">
      <c r="B57" s="156" t="s">
        <v>557</v>
      </c>
      <c r="C57" s="154"/>
      <c r="D57" s="157">
        <v>0</v>
      </c>
      <c r="G57" s="156" t="s">
        <v>557</v>
      </c>
      <c r="H57" s="154"/>
      <c r="I57" s="157">
        <v>0</v>
      </c>
    </row>
    <row r="58" spans="2:9" ht="13.5" thickBot="1">
      <c r="B58" s="156" t="s">
        <v>557</v>
      </c>
      <c r="C58" s="154"/>
      <c r="D58" s="157">
        <v>0</v>
      </c>
      <c r="G58" s="156" t="s">
        <v>557</v>
      </c>
      <c r="H58" s="154"/>
      <c r="I58" s="157">
        <v>0</v>
      </c>
    </row>
    <row r="59" spans="2:9" ht="13.5" thickBot="1">
      <c r="B59" s="164" t="s">
        <v>168</v>
      </c>
      <c r="C59" s="165"/>
      <c r="D59" s="166">
        <f>(D49+D50)-D52</f>
        <v>0</v>
      </c>
      <c r="G59" s="164" t="s">
        <v>168</v>
      </c>
      <c r="H59" s="165"/>
      <c r="I59" s="166">
        <f>(I49+I50)-I52</f>
        <v>0</v>
      </c>
    </row>
    <row r="117" ht="15.75">
      <c r="A117" s="202"/>
    </row>
  </sheetData>
  <sheetProtection password="8FB6" sheet="1"/>
  <mergeCells count="9">
    <mergeCell ref="C47:D47"/>
    <mergeCell ref="B1:D1"/>
    <mergeCell ref="C5:D5"/>
    <mergeCell ref="C19:D19"/>
    <mergeCell ref="C33:D33"/>
    <mergeCell ref="H5:I5"/>
    <mergeCell ref="H19:I19"/>
    <mergeCell ref="H33:I33"/>
    <mergeCell ref="H47:I47"/>
  </mergeCells>
  <printOptions horizontalCentered="1" verticalCentered="1"/>
  <pageMargins left="0" right="0" top="0" bottom="0" header="0" footer="0"/>
  <pageSetup horizontalDpi="300" verticalDpi="300" orientation="landscape" scale="65" r:id="rId4"/>
  <drawing r:id="rId3"/>
  <legacyDrawing r:id="rId2"/>
</worksheet>
</file>

<file path=xl/worksheets/sheet14.xml><?xml version="1.0" encoding="utf-8"?>
<worksheet xmlns="http://schemas.openxmlformats.org/spreadsheetml/2006/main" xmlns:r="http://schemas.openxmlformats.org/officeDocument/2006/relationships">
  <dimension ref="A1:F332"/>
  <sheetViews>
    <sheetView showGridLines="0"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15" sqref="D15"/>
    </sheetView>
  </sheetViews>
  <sheetFormatPr defaultColWidth="11.421875" defaultRowHeight="12.75"/>
  <cols>
    <col min="1" max="1" width="4.8515625" style="25" customWidth="1"/>
    <col min="2" max="2" width="78.57421875" style="25" customWidth="1"/>
    <col min="3" max="3" width="24.28125" style="25" customWidth="1"/>
    <col min="4" max="4" width="25.57421875" style="25" customWidth="1"/>
    <col min="5" max="5" width="25.7109375" style="25" customWidth="1"/>
    <col min="6" max="6" width="19.421875" style="25" customWidth="1"/>
    <col min="7" max="16384" width="11.421875" style="25" customWidth="1"/>
  </cols>
  <sheetData>
    <row r="1" spans="2:4" ht="33" customHeight="1">
      <c r="B1" s="856" t="str">
        <f>DATOS!A3</f>
        <v>MUNICIPALIDAD DE FLORES</v>
      </c>
      <c r="C1" s="856"/>
      <c r="D1" s="856"/>
    </row>
    <row r="2" spans="2:4" ht="38.25" customHeight="1">
      <c r="B2" s="853" t="s">
        <v>926</v>
      </c>
      <c r="C2" s="853"/>
      <c r="D2" s="853"/>
    </row>
    <row r="3" spans="2:4" ht="15.75">
      <c r="B3" s="854"/>
      <c r="C3" s="855"/>
      <c r="D3" s="855"/>
    </row>
    <row r="4" spans="2:4" ht="14.25">
      <c r="B4" s="336"/>
      <c r="C4" s="336"/>
      <c r="D4" s="336"/>
    </row>
    <row r="5" spans="2:4" ht="15">
      <c r="B5" s="325" t="s">
        <v>1093</v>
      </c>
      <c r="C5" s="336"/>
      <c r="D5" s="336"/>
    </row>
    <row r="6" spans="2:4" ht="14.25">
      <c r="B6" s="336"/>
      <c r="C6" s="336"/>
      <c r="D6" s="336"/>
    </row>
    <row r="7" spans="2:4" ht="16.5">
      <c r="B7" s="336"/>
      <c r="C7" s="335" t="s">
        <v>723</v>
      </c>
      <c r="D7" s="420" t="s">
        <v>55</v>
      </c>
    </row>
    <row r="8" spans="2:4" ht="15.75">
      <c r="B8" s="336"/>
      <c r="C8" s="335"/>
      <c r="D8" s="335"/>
    </row>
    <row r="9" spans="2:4" ht="14.25">
      <c r="B9" s="336"/>
      <c r="C9" s="336"/>
      <c r="D9" s="336"/>
    </row>
    <row r="10" spans="2:4" ht="15">
      <c r="B10" s="337" t="s">
        <v>487</v>
      </c>
      <c r="C10" s="338">
        <f>DATOS!B11</f>
        <v>2339048052.9500003</v>
      </c>
      <c r="D10" s="338">
        <f>INGRESOS!B8</f>
        <v>2346323091.02</v>
      </c>
    </row>
    <row r="11" spans="2:4" ht="14.25">
      <c r="B11" s="336"/>
      <c r="C11" s="336"/>
      <c r="D11" s="336"/>
    </row>
    <row r="12" spans="2:4" ht="14.25">
      <c r="B12" s="336"/>
      <c r="C12" s="336"/>
      <c r="D12" s="336"/>
    </row>
    <row r="13" spans="2:4" ht="14.25">
      <c r="B13" s="336" t="s">
        <v>484</v>
      </c>
      <c r="C13" s="336"/>
      <c r="D13" s="336"/>
    </row>
    <row r="14" spans="2:4" ht="14.25">
      <c r="B14" s="336"/>
      <c r="C14" s="336"/>
      <c r="D14" s="336"/>
    </row>
    <row r="15" spans="2:4" ht="15">
      <c r="B15" s="337" t="s">
        <v>488</v>
      </c>
      <c r="C15" s="338">
        <f>C10</f>
        <v>2339048052.9500003</v>
      </c>
      <c r="D15" s="338">
        <f>EGRESOS!B13</f>
        <v>1771221457.7199998</v>
      </c>
    </row>
    <row r="16" spans="2:4" ht="14.25">
      <c r="B16" s="336"/>
      <c r="C16" s="336"/>
      <c r="D16" s="336"/>
    </row>
    <row r="17" spans="2:4" ht="14.25">
      <c r="B17" s="336"/>
      <c r="C17" s="336"/>
      <c r="D17" s="336"/>
    </row>
    <row r="18" spans="2:4" ht="15">
      <c r="B18" s="337" t="s">
        <v>318</v>
      </c>
      <c r="C18" s="339"/>
      <c r="D18" s="339">
        <f>D10-D15</f>
        <v>575101633.3000002</v>
      </c>
    </row>
    <row r="19" spans="2:4" ht="14.25">
      <c r="B19" s="336" t="s">
        <v>309</v>
      </c>
      <c r="C19" s="336"/>
      <c r="D19" s="336"/>
    </row>
    <row r="20" spans="2:4" ht="15">
      <c r="B20" s="337" t="s">
        <v>486</v>
      </c>
      <c r="D20" s="339">
        <f>SUM(D21:D27)</f>
        <v>0</v>
      </c>
    </row>
    <row r="21" spans="2:4" ht="14.25">
      <c r="B21" s="340" t="s">
        <v>928</v>
      </c>
      <c r="D21" s="323">
        <v>0</v>
      </c>
    </row>
    <row r="22" spans="2:4" ht="14.25">
      <c r="B22" s="340" t="s">
        <v>929</v>
      </c>
      <c r="D22" s="323">
        <v>0</v>
      </c>
    </row>
    <row r="23" spans="2:4" ht="14.25">
      <c r="B23" s="324" t="s">
        <v>576</v>
      </c>
      <c r="D23" s="323">
        <v>0</v>
      </c>
    </row>
    <row r="24" spans="2:4" ht="14.25">
      <c r="B24" s="324" t="s">
        <v>576</v>
      </c>
      <c r="D24" s="323">
        <v>0</v>
      </c>
    </row>
    <row r="25" spans="2:4" ht="14.25">
      <c r="B25" s="324" t="s">
        <v>576</v>
      </c>
      <c r="D25" s="323">
        <v>0</v>
      </c>
    </row>
    <row r="26" spans="2:4" ht="14.25">
      <c r="B26" s="324" t="s">
        <v>576</v>
      </c>
      <c r="D26" s="323">
        <v>0</v>
      </c>
    </row>
    <row r="27" spans="2:4" ht="14.25">
      <c r="B27" s="324" t="s">
        <v>576</v>
      </c>
      <c r="D27" s="323">
        <v>0</v>
      </c>
    </row>
    <row r="28" spans="2:4" ht="14.25">
      <c r="B28" s="336"/>
      <c r="D28" s="338"/>
    </row>
    <row r="29" spans="2:4" ht="15">
      <c r="B29" s="337" t="s">
        <v>574</v>
      </c>
      <c r="D29" s="339">
        <f>SUM(D30:D33)</f>
        <v>0</v>
      </c>
    </row>
    <row r="30" spans="2:4" ht="14.25">
      <c r="B30" s="324" t="s">
        <v>927</v>
      </c>
      <c r="D30" s="323">
        <v>0</v>
      </c>
    </row>
    <row r="31" spans="2:4" ht="14.25">
      <c r="B31" s="324" t="s">
        <v>575</v>
      </c>
      <c r="D31" s="323">
        <v>0</v>
      </c>
    </row>
    <row r="32" spans="2:4" ht="14.25">
      <c r="B32" s="324" t="s">
        <v>575</v>
      </c>
      <c r="D32" s="323">
        <v>0</v>
      </c>
    </row>
    <row r="33" spans="2:4" ht="14.25">
      <c r="B33" s="324" t="s">
        <v>575</v>
      </c>
      <c r="D33" s="323">
        <v>0</v>
      </c>
    </row>
    <row r="34" spans="2:4" ht="15" thickBot="1">
      <c r="B34" s="336"/>
      <c r="C34" s="338" t="s">
        <v>309</v>
      </c>
      <c r="D34" s="338"/>
    </row>
    <row r="35" spans="2:5" ht="15.75" thickBot="1">
      <c r="B35" s="337" t="s">
        <v>319</v>
      </c>
      <c r="C35" s="338"/>
      <c r="D35" s="339">
        <f>(D18+D20)-D29</f>
        <v>575101633.3000002</v>
      </c>
      <c r="E35" s="569">
        <f>+'ANEXO3-SALDO EN CAJA'!J53</f>
        <v>0</v>
      </c>
    </row>
    <row r="36" spans="2:4" ht="14.25">
      <c r="B36" s="336"/>
      <c r="C36" s="338"/>
      <c r="D36" s="338"/>
    </row>
    <row r="37" spans="2:4" ht="14.25">
      <c r="B37" s="336"/>
      <c r="C37" s="338"/>
      <c r="D37" s="338" t="s">
        <v>309</v>
      </c>
    </row>
    <row r="38" spans="2:4" ht="14.25">
      <c r="B38" s="336" t="s">
        <v>616</v>
      </c>
      <c r="C38" s="338"/>
      <c r="D38" s="338">
        <f>D43</f>
        <v>356185137.42</v>
      </c>
    </row>
    <row r="39" spans="2:4" ht="15">
      <c r="B39" s="337"/>
      <c r="C39" s="339"/>
      <c r="D39" s="337"/>
    </row>
    <row r="40" spans="2:4" ht="15">
      <c r="B40" s="337" t="s">
        <v>320</v>
      </c>
      <c r="C40" s="339"/>
      <c r="D40" s="339">
        <f>+D35-D38</f>
        <v>218916495.88000017</v>
      </c>
    </row>
    <row r="41" spans="2:4" ht="15" thickBot="1">
      <c r="B41" s="336"/>
      <c r="C41" s="338"/>
      <c r="D41" s="336"/>
    </row>
    <row r="42" spans="2:5" ht="15.75" thickBot="1">
      <c r="B42" s="345"/>
      <c r="C42" s="357" t="s">
        <v>573</v>
      </c>
      <c r="D42" s="348" t="s">
        <v>125</v>
      </c>
      <c r="E42" s="346" t="s">
        <v>117</v>
      </c>
    </row>
    <row r="43" spans="2:5" ht="15.75" thickBot="1">
      <c r="B43" s="343" t="s">
        <v>617</v>
      </c>
      <c r="C43" s="347">
        <f>SUM(C45:C1235)</f>
        <v>127375128.05795002</v>
      </c>
      <c r="D43" s="347">
        <f>SUM(D45:D1235)</f>
        <v>356185137.42</v>
      </c>
      <c r="E43" s="344">
        <f>SUM(E45:E1235)</f>
        <v>-227097718.1720501</v>
      </c>
    </row>
    <row r="44" spans="2:5" ht="14.25">
      <c r="B44" s="336"/>
      <c r="C44" s="338"/>
      <c r="D44" s="336"/>
      <c r="E44" s="336"/>
    </row>
    <row r="45" spans="1:5" ht="14.25">
      <c r="A45" s="25">
        <v>1</v>
      </c>
      <c r="B45" s="341" t="s">
        <v>143</v>
      </c>
      <c r="C45" s="334">
        <f>'LIQUID-INGRES'!C21</f>
        <v>0</v>
      </c>
      <c r="D45" s="326">
        <v>0</v>
      </c>
      <c r="E45" s="334">
        <f>C45-D45</f>
        <v>0</v>
      </c>
    </row>
    <row r="46" spans="1:5" ht="28.5">
      <c r="A46" s="25">
        <v>2</v>
      </c>
      <c r="B46" s="341" t="s">
        <v>142</v>
      </c>
      <c r="C46" s="334">
        <f>'LIQUID-INGRES'!C29</f>
        <v>2391811.057500001</v>
      </c>
      <c r="D46" s="326">
        <v>2391811.06</v>
      </c>
      <c r="E46" s="334">
        <f aca="true" t="shared" si="0" ref="E46:E120">C46-D46</f>
        <v>-0.002499999012798071</v>
      </c>
    </row>
    <row r="47" spans="1:5" ht="14.25">
      <c r="A47" s="25">
        <v>3</v>
      </c>
      <c r="B47" s="341" t="s">
        <v>141</v>
      </c>
      <c r="C47" s="334">
        <f>'LIQUID-INGRES'!C37</f>
        <v>0</v>
      </c>
      <c r="D47" s="326">
        <v>0</v>
      </c>
      <c r="E47" s="334">
        <f t="shared" si="0"/>
        <v>0</v>
      </c>
    </row>
    <row r="48" spans="1:5" ht="28.5">
      <c r="A48" s="25">
        <v>4</v>
      </c>
      <c r="B48" s="341" t="s">
        <v>139</v>
      </c>
      <c r="C48" s="334">
        <f>'LIQUID-INGRES'!C46</f>
        <v>7972703.5249999985</v>
      </c>
      <c r="D48" s="326">
        <v>7972703.53</v>
      </c>
      <c r="E48" s="334">
        <f t="shared" si="0"/>
        <v>-0.00500000175088644</v>
      </c>
    </row>
    <row r="49" spans="1:5" ht="14.25">
      <c r="A49" s="25">
        <v>5</v>
      </c>
      <c r="B49" s="341" t="s">
        <v>140</v>
      </c>
      <c r="C49" s="334">
        <f>'LIQUID-INGRES'!C54</f>
        <v>797270.3525</v>
      </c>
      <c r="D49" s="326">
        <v>797270.35</v>
      </c>
      <c r="E49" s="334">
        <f t="shared" si="0"/>
        <v>0.0025000000605359674</v>
      </c>
    </row>
    <row r="50" spans="1:5" ht="14.25">
      <c r="A50" s="25">
        <v>6</v>
      </c>
      <c r="B50" s="341" t="s">
        <v>650</v>
      </c>
      <c r="C50" s="334">
        <f>'LIQUID-INGRES'!C62</f>
        <v>85871646.54000002</v>
      </c>
      <c r="D50" s="326">
        <v>85871646.54</v>
      </c>
      <c r="E50" s="334">
        <f>C50-D50</f>
        <v>0</v>
      </c>
    </row>
    <row r="51" spans="1:5" ht="14.25">
      <c r="A51" s="25">
        <v>7</v>
      </c>
      <c r="B51" s="341" t="s">
        <v>144</v>
      </c>
      <c r="C51" s="334">
        <f>'LIQUID-INGRES'!C72</f>
        <v>0</v>
      </c>
      <c r="D51" s="326">
        <v>0</v>
      </c>
      <c r="E51" s="334">
        <f t="shared" si="0"/>
        <v>0</v>
      </c>
    </row>
    <row r="52" spans="1:5" ht="14.25">
      <c r="A52" s="25">
        <v>8</v>
      </c>
      <c r="B52" s="341" t="s">
        <v>730</v>
      </c>
      <c r="C52" s="334">
        <f>'LIQUID-INGRES'!C88</f>
        <v>1770323.81</v>
      </c>
      <c r="D52" s="326">
        <v>1770323.81</v>
      </c>
      <c r="E52" s="334">
        <f t="shared" si="0"/>
        <v>0</v>
      </c>
    </row>
    <row r="53" spans="1:5" ht="28.5">
      <c r="A53" s="25">
        <v>9</v>
      </c>
      <c r="B53" s="341" t="s">
        <v>145</v>
      </c>
      <c r="C53" s="334">
        <f>'LIQUID-INGRES'!C107</f>
        <v>0</v>
      </c>
      <c r="D53" s="326">
        <v>0</v>
      </c>
      <c r="E53" s="334">
        <f t="shared" si="0"/>
        <v>0</v>
      </c>
    </row>
    <row r="54" spans="1:5" ht="14.25">
      <c r="A54" s="25">
        <v>10</v>
      </c>
      <c r="B54" s="342" t="s">
        <v>135</v>
      </c>
      <c r="C54" s="334">
        <f>'LIQUID-INGRES'!C130</f>
        <v>0</v>
      </c>
      <c r="D54" s="326">
        <v>0</v>
      </c>
      <c r="E54" s="334">
        <f t="shared" si="0"/>
        <v>0</v>
      </c>
    </row>
    <row r="55" spans="1:5" ht="14.25">
      <c r="A55" s="25">
        <v>11</v>
      </c>
      <c r="B55" s="341" t="s">
        <v>136</v>
      </c>
      <c r="C55" s="334">
        <f>'LIQUID-INGRES'!C147</f>
        <v>0</v>
      </c>
      <c r="D55" s="326">
        <v>0</v>
      </c>
      <c r="E55" s="334">
        <f t="shared" si="0"/>
        <v>0</v>
      </c>
    </row>
    <row r="56" spans="1:5" ht="14.25">
      <c r="A56" s="25">
        <v>12</v>
      </c>
      <c r="B56" s="341" t="s">
        <v>138</v>
      </c>
      <c r="C56" s="334">
        <f>'LIQUID-INGRES'!C155</f>
        <v>0</v>
      </c>
      <c r="D56" s="326">
        <v>0</v>
      </c>
      <c r="E56" s="334">
        <f t="shared" si="0"/>
        <v>0</v>
      </c>
    </row>
    <row r="57" spans="1:5" ht="14.25">
      <c r="A57" s="25">
        <v>13</v>
      </c>
      <c r="B57" s="623" t="s">
        <v>146</v>
      </c>
      <c r="C57" s="624">
        <v>0</v>
      </c>
      <c r="D57" s="625">
        <v>0</v>
      </c>
      <c r="E57" s="624">
        <f t="shared" si="0"/>
        <v>0</v>
      </c>
    </row>
    <row r="58" spans="1:5" ht="14.25">
      <c r="A58" s="25">
        <v>14</v>
      </c>
      <c r="B58" s="333" t="s">
        <v>147</v>
      </c>
      <c r="C58" s="334">
        <f>'LIQUID-INGRES'!C241</f>
        <v>0</v>
      </c>
      <c r="D58" s="326">
        <v>0</v>
      </c>
      <c r="E58" s="334">
        <f t="shared" si="0"/>
        <v>0</v>
      </c>
    </row>
    <row r="59" spans="1:5" ht="14.25">
      <c r="A59" s="25">
        <v>15</v>
      </c>
      <c r="B59" s="341" t="s">
        <v>148</v>
      </c>
      <c r="C59" s="334">
        <f>'LIQUID-INGRES'!C313</f>
        <v>-199354529.55600005</v>
      </c>
      <c r="D59" s="326">
        <v>0</v>
      </c>
      <c r="E59" s="334">
        <f t="shared" si="0"/>
        <v>-199354529.55600005</v>
      </c>
    </row>
    <row r="60" spans="1:5" ht="14.25">
      <c r="A60" s="25">
        <v>16</v>
      </c>
      <c r="B60" s="341" t="s">
        <v>295</v>
      </c>
      <c r="C60" s="334">
        <f>'LIQUID-INGRES'!C324</f>
        <v>1766608.575</v>
      </c>
      <c r="D60" s="326">
        <v>1766608.58</v>
      </c>
      <c r="E60" s="334">
        <f t="shared" si="0"/>
        <v>-0.005000000121071935</v>
      </c>
    </row>
    <row r="61" spans="1:5" ht="14.25">
      <c r="A61" s="25">
        <v>17</v>
      </c>
      <c r="B61" s="341" t="s">
        <v>296</v>
      </c>
      <c r="C61" s="334">
        <f>'LIQUID-INGRES'!C330</f>
        <v>1766608.575</v>
      </c>
      <c r="D61" s="326">
        <v>1766608.58</v>
      </c>
      <c r="E61" s="334">
        <f t="shared" si="0"/>
        <v>-0.005000000121071935</v>
      </c>
    </row>
    <row r="62" spans="1:5" ht="18.75" customHeight="1">
      <c r="A62" s="25">
        <v>18</v>
      </c>
      <c r="B62" s="341" t="s">
        <v>149</v>
      </c>
      <c r="C62" s="334">
        <f>'LIQUID-INGRES'!C340</f>
        <v>-406344.83</v>
      </c>
      <c r="D62" s="326">
        <v>0</v>
      </c>
      <c r="E62" s="334">
        <f t="shared" si="0"/>
        <v>-406344.83</v>
      </c>
    </row>
    <row r="63" spans="1:5" ht="14.25">
      <c r="A63" s="25">
        <v>19</v>
      </c>
      <c r="B63" s="341" t="s">
        <v>150</v>
      </c>
      <c r="C63" s="334">
        <f>'LIQUID-INGRES'!C349</f>
        <v>0</v>
      </c>
      <c r="D63" s="326">
        <v>0</v>
      </c>
      <c r="E63" s="334">
        <f t="shared" si="0"/>
        <v>0</v>
      </c>
    </row>
    <row r="64" spans="1:5" ht="14.25">
      <c r="A64" s="25">
        <v>20</v>
      </c>
      <c r="B64" s="341" t="s">
        <v>151</v>
      </c>
      <c r="C64" s="334">
        <f>'LIQUID-INGRES'!C359</f>
        <v>0</v>
      </c>
      <c r="D64" s="326">
        <v>0</v>
      </c>
      <c r="E64" s="334">
        <f t="shared" si="0"/>
        <v>0</v>
      </c>
    </row>
    <row r="65" spans="1:5" ht="28.5">
      <c r="A65" s="25">
        <v>21</v>
      </c>
      <c r="B65" s="341" t="s">
        <v>152</v>
      </c>
      <c r="C65" s="334">
        <f>'LIQUID-INGRES'!C370</f>
        <v>0</v>
      </c>
      <c r="D65" s="326">
        <v>0</v>
      </c>
      <c r="E65" s="334">
        <f t="shared" si="0"/>
        <v>0</v>
      </c>
    </row>
    <row r="66" spans="1:5" ht="14.25">
      <c r="A66" s="25">
        <v>22</v>
      </c>
      <c r="B66" s="341" t="s">
        <v>298</v>
      </c>
      <c r="C66" s="334">
        <f>'LIQUID-INGRES'!C380</f>
        <v>0</v>
      </c>
      <c r="D66" s="326">
        <v>0</v>
      </c>
      <c r="E66" s="334">
        <f t="shared" si="0"/>
        <v>0</v>
      </c>
    </row>
    <row r="67" spans="1:5" ht="14.25">
      <c r="A67" s="25">
        <v>23</v>
      </c>
      <c r="B67" s="341" t="s">
        <v>299</v>
      </c>
      <c r="C67" s="334">
        <f>'LIQUID-INGRES'!C403</f>
        <v>2809461.275799997</v>
      </c>
      <c r="D67" s="326">
        <v>2809461.28</v>
      </c>
      <c r="E67" s="334">
        <f t="shared" si="0"/>
        <v>-0.004200002644211054</v>
      </c>
    </row>
    <row r="68" spans="1:5" ht="14.25">
      <c r="A68" s="25">
        <v>24</v>
      </c>
      <c r="B68" s="341" t="s">
        <v>300</v>
      </c>
      <c r="C68" s="334">
        <f>'LIQUID-INGRES'!C412</f>
        <v>459749.9981500013</v>
      </c>
      <c r="D68" s="326">
        <v>459750</v>
      </c>
      <c r="E68" s="334">
        <f t="shared" si="0"/>
        <v>-0.0018499987199902534</v>
      </c>
    </row>
    <row r="69" spans="1:5" ht="14.25">
      <c r="A69" s="25">
        <v>25</v>
      </c>
      <c r="B69" s="333" t="s">
        <v>248</v>
      </c>
      <c r="C69" s="334">
        <f>+'LIQUID-INGRES'!C421</f>
        <v>0</v>
      </c>
      <c r="D69" s="326">
        <v>0</v>
      </c>
      <c r="E69" s="334">
        <f t="shared" si="0"/>
        <v>0</v>
      </c>
    </row>
    <row r="70" spans="1:5" ht="14.25">
      <c r="A70" s="25">
        <v>26</v>
      </c>
      <c r="B70" s="333" t="s">
        <v>253</v>
      </c>
      <c r="C70" s="334">
        <f>+'LIQUID-INGRES'!C429</f>
        <v>0</v>
      </c>
      <c r="D70" s="326">
        <v>0</v>
      </c>
      <c r="E70" s="334">
        <f t="shared" si="0"/>
        <v>0</v>
      </c>
    </row>
    <row r="71" spans="1:5" ht="14.25">
      <c r="A71" s="25">
        <v>27</v>
      </c>
      <c r="B71" s="333" t="s">
        <v>254</v>
      </c>
      <c r="C71" s="334">
        <f>+'LIQUID-INGRES'!C437</f>
        <v>0</v>
      </c>
      <c r="D71" s="326">
        <v>0</v>
      </c>
      <c r="E71" s="334">
        <f t="shared" si="0"/>
        <v>0</v>
      </c>
    </row>
    <row r="72" spans="1:5" ht="14.25">
      <c r="A72" s="25">
        <v>28</v>
      </c>
      <c r="B72" s="333" t="s">
        <v>249</v>
      </c>
      <c r="C72" s="334">
        <f>+'LIQUID-INGRES'!C445</f>
        <v>0</v>
      </c>
      <c r="D72" s="326">
        <v>0</v>
      </c>
      <c r="E72" s="334">
        <f t="shared" si="0"/>
        <v>0</v>
      </c>
    </row>
    <row r="73" spans="1:5" ht="14.25">
      <c r="A73" s="25">
        <v>29</v>
      </c>
      <c r="B73" s="333" t="s">
        <v>250</v>
      </c>
      <c r="C73" s="334">
        <f>+'LIQUID-INGRES'!C453</f>
        <v>0</v>
      </c>
      <c r="D73" s="326">
        <v>0</v>
      </c>
      <c r="E73" s="334">
        <f t="shared" si="0"/>
        <v>0</v>
      </c>
    </row>
    <row r="74" spans="1:5" ht="14.25">
      <c r="A74" s="25">
        <v>30</v>
      </c>
      <c r="B74" s="333" t="s">
        <v>251</v>
      </c>
      <c r="C74" s="334">
        <f>+'LIQUID-INGRES'!C461</f>
        <v>0</v>
      </c>
      <c r="D74" s="326">
        <v>0</v>
      </c>
      <c r="E74" s="334">
        <f t="shared" si="0"/>
        <v>0</v>
      </c>
    </row>
    <row r="75" spans="1:5" ht="14.25">
      <c r="A75" s="25">
        <v>31</v>
      </c>
      <c r="B75" s="333" t="s">
        <v>255</v>
      </c>
      <c r="C75" s="334">
        <f>+'LIQUID-INGRES'!C469</f>
        <v>0</v>
      </c>
      <c r="D75" s="326">
        <v>0</v>
      </c>
      <c r="E75" s="334">
        <f t="shared" si="0"/>
        <v>0</v>
      </c>
    </row>
    <row r="76" spans="1:5" ht="14.25">
      <c r="A76" s="25">
        <v>32</v>
      </c>
      <c r="B76" s="333" t="s">
        <v>252</v>
      </c>
      <c r="C76" s="334">
        <f>+'LIQUID-INGRES'!C477</f>
        <v>0</v>
      </c>
      <c r="D76" s="326">
        <v>0</v>
      </c>
      <c r="E76" s="334">
        <f t="shared" si="0"/>
        <v>0</v>
      </c>
    </row>
    <row r="77" spans="1:6" ht="14.25">
      <c r="A77" s="25">
        <v>33</v>
      </c>
      <c r="B77" s="652" t="str">
        <f>+'LIQUID-INGRES'!B479:C479</f>
        <v>Federación de Metropolitana de Municipalidades de San José</v>
      </c>
      <c r="C77" s="624">
        <f>+'LIQUID-INGRES'!C485</f>
        <v>0</v>
      </c>
      <c r="D77" s="625">
        <v>0</v>
      </c>
      <c r="E77" s="624">
        <f t="shared" si="0"/>
        <v>0</v>
      </c>
      <c r="F77" s="684" t="s">
        <v>1000</v>
      </c>
    </row>
    <row r="78" spans="1:6" ht="14.25">
      <c r="A78" s="25">
        <v>34</v>
      </c>
      <c r="B78" s="652" t="str">
        <f>+'LIQUID-INGRES'!B487:C487</f>
        <v>Federación  de Municipalidades de Alajuela</v>
      </c>
      <c r="C78" s="624">
        <f>+'LIQUID-INGRES'!C493</f>
        <v>0</v>
      </c>
      <c r="D78" s="625">
        <v>0</v>
      </c>
      <c r="E78" s="624">
        <f>C78-D78</f>
        <v>0</v>
      </c>
      <c r="F78" s="684" t="s">
        <v>1000</v>
      </c>
    </row>
    <row r="79" spans="1:5" ht="14.25">
      <c r="A79" s="25">
        <v>35</v>
      </c>
      <c r="B79" s="333" t="str">
        <f>+'LIQUID-INGRES'!B495:C495</f>
        <v>Otra Federación (incluir el nombre en este espacio)</v>
      </c>
      <c r="C79" s="334">
        <f>+'LIQUID-INGRES'!C501</f>
        <v>0</v>
      </c>
      <c r="D79" s="326">
        <v>0</v>
      </c>
      <c r="E79" s="334">
        <f>C79-D79</f>
        <v>0</v>
      </c>
    </row>
    <row r="80" spans="1:5" ht="14.25">
      <c r="A80" s="25">
        <v>36</v>
      </c>
      <c r="B80" s="341" t="s">
        <v>301</v>
      </c>
      <c r="C80" s="334">
        <f>'LIQUID-INGRES'!C509</f>
        <v>0</v>
      </c>
      <c r="D80" s="326">
        <v>0</v>
      </c>
      <c r="E80" s="334">
        <f t="shared" si="0"/>
        <v>0</v>
      </c>
    </row>
    <row r="81" spans="1:5" ht="14.25">
      <c r="A81" s="25">
        <v>37</v>
      </c>
      <c r="B81" s="341" t="s">
        <v>302</v>
      </c>
      <c r="C81" s="334">
        <f>'LIQUID-INGRES'!C517</f>
        <v>0</v>
      </c>
      <c r="D81" s="326">
        <v>0</v>
      </c>
      <c r="E81" s="334">
        <f t="shared" si="0"/>
        <v>0</v>
      </c>
    </row>
    <row r="82" spans="1:5" ht="18" customHeight="1">
      <c r="A82" s="25">
        <v>38</v>
      </c>
      <c r="B82" s="341" t="s">
        <v>884</v>
      </c>
      <c r="C82" s="334">
        <f>'LIQUID-INGRES'!C532</f>
        <v>0</v>
      </c>
      <c r="D82" s="326">
        <v>0</v>
      </c>
      <c r="E82" s="334">
        <f t="shared" si="0"/>
        <v>0</v>
      </c>
    </row>
    <row r="83" spans="1:5" ht="14.25">
      <c r="A83" s="25">
        <v>39</v>
      </c>
      <c r="B83" s="341" t="s">
        <v>166</v>
      </c>
      <c r="C83" s="334">
        <f>'LIQUID-INGRES'!C545</f>
        <v>17789.160000000033</v>
      </c>
      <c r="D83" s="326">
        <v>17789.16</v>
      </c>
      <c r="E83" s="334">
        <f t="shared" si="0"/>
        <v>3.2741809263825417E-11</v>
      </c>
    </row>
    <row r="84" spans="1:5" ht="14.25">
      <c r="A84" s="25">
        <v>40</v>
      </c>
      <c r="B84" s="341" t="s">
        <v>303</v>
      </c>
      <c r="C84" s="334">
        <f>'LIQUID-INGRES'!C551</f>
        <v>112073.59499999881</v>
      </c>
      <c r="D84" s="326">
        <v>112073.59</v>
      </c>
      <c r="E84" s="334">
        <f t="shared" si="0"/>
        <v>0.004999998811399564</v>
      </c>
    </row>
    <row r="85" spans="1:5" ht="14.25">
      <c r="A85" s="25">
        <v>41</v>
      </c>
      <c r="B85" s="333" t="s">
        <v>214</v>
      </c>
      <c r="C85" s="334">
        <f>'LIQUID-INGRES'!C559</f>
        <v>1838939.3550000004</v>
      </c>
      <c r="D85" s="326">
        <v>1838939.36</v>
      </c>
      <c r="E85" s="334">
        <f t="shared" si="0"/>
        <v>-0.004999999655410647</v>
      </c>
    </row>
    <row r="86" spans="1:5" ht="14.25">
      <c r="A86" s="25">
        <v>42</v>
      </c>
      <c r="B86" s="333" t="s">
        <v>212</v>
      </c>
      <c r="C86" s="334">
        <f>'LIQUID-INGRES'!C569</f>
        <v>0</v>
      </c>
      <c r="D86" s="326">
        <v>0</v>
      </c>
      <c r="E86" s="334">
        <f t="shared" si="0"/>
        <v>0</v>
      </c>
    </row>
    <row r="87" spans="1:5" ht="14.25">
      <c r="A87" s="25">
        <v>43</v>
      </c>
      <c r="B87" s="333" t="s">
        <v>246</v>
      </c>
      <c r="C87" s="334">
        <f>'LIQUID-INGRES'!C584</f>
        <v>-1712291.1899999976</v>
      </c>
      <c r="D87" s="326">
        <v>0</v>
      </c>
      <c r="E87" s="334">
        <v>0</v>
      </c>
    </row>
    <row r="88" spans="1:5" ht="14.25">
      <c r="A88" s="25">
        <v>44</v>
      </c>
      <c r="B88" s="333" t="s">
        <v>317</v>
      </c>
      <c r="C88" s="334">
        <f>'LIQUID-INGRES'!C593</f>
        <v>12564077.36</v>
      </c>
      <c r="D88" s="326">
        <v>12564077.36</v>
      </c>
      <c r="E88" s="334">
        <f t="shared" si="0"/>
        <v>0</v>
      </c>
    </row>
    <row r="89" spans="1:5" ht="14.25">
      <c r="A89" s="25">
        <v>45</v>
      </c>
      <c r="B89" s="653" t="s">
        <v>694</v>
      </c>
      <c r="C89" s="654">
        <f>+'LIQUID-INGRES'!C672</f>
        <v>0</v>
      </c>
      <c r="D89" s="326">
        <v>0</v>
      </c>
      <c r="E89" s="334">
        <f t="shared" si="0"/>
        <v>0</v>
      </c>
    </row>
    <row r="90" spans="1:5" ht="14.25">
      <c r="A90" s="25">
        <v>46</v>
      </c>
      <c r="B90" s="333" t="s">
        <v>243</v>
      </c>
      <c r="C90" s="334">
        <f>'LIQUID-INGRES'!C602</f>
        <v>0</v>
      </c>
      <c r="D90" s="326">
        <v>0</v>
      </c>
      <c r="E90" s="334">
        <f t="shared" si="0"/>
        <v>0</v>
      </c>
    </row>
    <row r="91" spans="1:5" ht="14.25">
      <c r="A91" s="25">
        <v>47</v>
      </c>
      <c r="B91" s="333" t="s">
        <v>241</v>
      </c>
      <c r="C91" s="334">
        <f>'LIQUID-INGRES'!C610</f>
        <v>0</v>
      </c>
      <c r="D91" s="326">
        <v>0</v>
      </c>
      <c r="E91" s="334">
        <f t="shared" si="0"/>
        <v>0</v>
      </c>
    </row>
    <row r="92" spans="1:5" ht="14.25">
      <c r="A92" s="25">
        <v>48</v>
      </c>
      <c r="B92" s="333" t="str">
        <f>'LIQUID-INGRES'!B613:C613</f>
        <v>Fondo recursos PL-480</v>
      </c>
      <c r="C92" s="334">
        <f>'LIQUID-INGRES'!C619</f>
        <v>0</v>
      </c>
      <c r="D92" s="326">
        <v>0</v>
      </c>
      <c r="E92" s="334">
        <f t="shared" si="0"/>
        <v>0</v>
      </c>
    </row>
    <row r="93" spans="1:5" ht="14.25">
      <c r="A93" s="25">
        <v>49</v>
      </c>
      <c r="B93" s="333" t="str">
        <f>'LIQUID-INGRES'!B621:C621</f>
        <v>Impuesto sobre palma africana y producción de aceite</v>
      </c>
      <c r="C93" s="334">
        <f>'LIQUID-INGRES'!C627</f>
        <v>0</v>
      </c>
      <c r="D93" s="326">
        <v>0</v>
      </c>
      <c r="E93" s="334">
        <f t="shared" si="0"/>
        <v>0</v>
      </c>
    </row>
    <row r="94" spans="1:5" ht="14.25">
      <c r="A94" s="25">
        <v>50</v>
      </c>
      <c r="B94" s="333" t="s">
        <v>379</v>
      </c>
      <c r="C94" s="334">
        <f>'LIQUID-INGRES'!C635</f>
        <v>0</v>
      </c>
      <c r="D94" s="326">
        <v>0</v>
      </c>
      <c r="E94" s="334">
        <f>C94-D94</f>
        <v>0</v>
      </c>
    </row>
    <row r="95" spans="1:5" ht="14.25">
      <c r="A95" s="25">
        <v>51</v>
      </c>
      <c r="B95" s="333" t="s">
        <v>382</v>
      </c>
      <c r="C95" s="334">
        <f>'LIQUID-INGRES'!C643</f>
        <v>0</v>
      </c>
      <c r="D95" s="326">
        <v>0</v>
      </c>
      <c r="E95" s="334">
        <f>C95-D95</f>
        <v>0</v>
      </c>
    </row>
    <row r="96" spans="1:5" ht="14.25">
      <c r="A96" s="25">
        <v>52</v>
      </c>
      <c r="B96" s="333" t="s">
        <v>383</v>
      </c>
      <c r="C96" s="334">
        <f>'LIQUID-INGRES'!C651</f>
        <v>0</v>
      </c>
      <c r="D96" s="326">
        <v>0</v>
      </c>
      <c r="E96" s="334">
        <f>C96-D96</f>
        <v>0</v>
      </c>
    </row>
    <row r="97" spans="1:5" ht="14.25">
      <c r="A97" s="25">
        <v>53</v>
      </c>
      <c r="B97" s="333" t="s">
        <v>384</v>
      </c>
      <c r="C97" s="334">
        <f>'LIQUID-INGRES'!C659</f>
        <v>0</v>
      </c>
      <c r="D97" s="326">
        <v>0</v>
      </c>
      <c r="E97" s="334">
        <f>C97-D97</f>
        <v>0</v>
      </c>
    </row>
    <row r="98" spans="1:5" ht="14.25">
      <c r="A98" s="25">
        <v>54</v>
      </c>
      <c r="B98" s="341" t="s">
        <v>293</v>
      </c>
      <c r="C98" s="334">
        <f>'ING-GASTO'!C27</f>
        <v>448599.23000000004</v>
      </c>
      <c r="D98" s="326">
        <v>448599.23</v>
      </c>
      <c r="E98" s="334">
        <f t="shared" si="0"/>
        <v>0</v>
      </c>
    </row>
    <row r="99" spans="1:5" ht="14.25">
      <c r="A99" s="25">
        <v>55</v>
      </c>
      <c r="B99" s="341" t="s">
        <v>127</v>
      </c>
      <c r="C99" s="334">
        <f>'ING-GASTO'!D27</f>
        <v>65334616.20000002</v>
      </c>
      <c r="D99" s="326">
        <v>65334616.2</v>
      </c>
      <c r="E99" s="334">
        <f t="shared" si="0"/>
        <v>0</v>
      </c>
    </row>
    <row r="100" spans="1:5" ht="14.25">
      <c r="A100" s="25">
        <v>56</v>
      </c>
      <c r="B100" s="341" t="s">
        <v>128</v>
      </c>
      <c r="C100" s="334">
        <f>'ING-GASTO'!E27</f>
        <v>0</v>
      </c>
      <c r="D100" s="326">
        <v>0</v>
      </c>
      <c r="E100" s="334">
        <f t="shared" si="0"/>
        <v>0</v>
      </c>
    </row>
    <row r="101" spans="1:5" ht="14.25">
      <c r="A101" s="25">
        <v>57</v>
      </c>
      <c r="B101" s="341" t="s">
        <v>306</v>
      </c>
      <c r="C101" s="334">
        <f>'ING-GASTO'!F27</f>
        <v>-9182101.619999997</v>
      </c>
      <c r="D101" s="326">
        <v>0</v>
      </c>
      <c r="E101" s="334">
        <f t="shared" si="0"/>
        <v>-9182101.619999997</v>
      </c>
    </row>
    <row r="102" spans="1:5" ht="14.25">
      <c r="A102" s="25">
        <v>58</v>
      </c>
      <c r="B102" s="341" t="s">
        <v>129</v>
      </c>
      <c r="C102" s="334">
        <f>'ING-GASTO'!G27</f>
        <v>-8786846.08</v>
      </c>
      <c r="D102" s="326">
        <v>0</v>
      </c>
      <c r="E102" s="334">
        <f t="shared" si="0"/>
        <v>-8786846.08</v>
      </c>
    </row>
    <row r="103" spans="1:5" ht="14.25">
      <c r="A103" s="25">
        <v>59</v>
      </c>
      <c r="B103" s="341" t="s">
        <v>130</v>
      </c>
      <c r="C103" s="334">
        <f>'ING-GASTO'!H27</f>
        <v>0</v>
      </c>
      <c r="D103" s="326">
        <v>0</v>
      </c>
      <c r="E103" s="334">
        <f t="shared" si="0"/>
        <v>0</v>
      </c>
    </row>
    <row r="104" spans="1:5" ht="14.25">
      <c r="A104" s="25">
        <v>60</v>
      </c>
      <c r="B104" s="341" t="s">
        <v>131</v>
      </c>
      <c r="C104" s="334">
        <f>'ING-GASTO'!I27</f>
        <v>-7704491.8950000005</v>
      </c>
      <c r="D104" s="326">
        <v>0</v>
      </c>
      <c r="E104" s="334">
        <f t="shared" si="0"/>
        <v>-7704491.8950000005</v>
      </c>
    </row>
    <row r="105" spans="1:5" ht="14.25">
      <c r="A105" s="25">
        <v>61</v>
      </c>
      <c r="B105" s="341" t="s">
        <v>308</v>
      </c>
      <c r="C105" s="334">
        <f>'ING-GASTO'!J27</f>
        <v>0</v>
      </c>
      <c r="D105" s="326">
        <v>0</v>
      </c>
      <c r="E105" s="334">
        <f t="shared" si="0"/>
        <v>0</v>
      </c>
    </row>
    <row r="106" spans="1:5" ht="14.25">
      <c r="A106" s="25">
        <v>62</v>
      </c>
      <c r="B106" s="341" t="s">
        <v>199</v>
      </c>
      <c r="C106" s="334">
        <f>'ING-GASTO'!K27</f>
        <v>0</v>
      </c>
      <c r="D106" s="326">
        <v>0</v>
      </c>
      <c r="E106" s="334">
        <f t="shared" si="0"/>
        <v>0</v>
      </c>
    </row>
    <row r="107" spans="1:5" ht="14.25">
      <c r="A107" s="25">
        <v>63</v>
      </c>
      <c r="B107" s="341" t="s">
        <v>132</v>
      </c>
      <c r="C107" s="334">
        <f>'ING-GASTO'!L27</f>
        <v>6251601.919999999</v>
      </c>
      <c r="D107" s="326">
        <v>6251601.92</v>
      </c>
      <c r="E107" s="334">
        <f t="shared" si="0"/>
        <v>0</v>
      </c>
    </row>
    <row r="108" spans="1:5" ht="14.25">
      <c r="A108" s="25">
        <v>64</v>
      </c>
      <c r="B108" s="341" t="s">
        <v>133</v>
      </c>
      <c r="C108" s="334">
        <f>'ING-GASTO'!M27</f>
        <v>0</v>
      </c>
      <c r="D108" s="326">
        <v>0</v>
      </c>
      <c r="E108" s="334">
        <f t="shared" si="0"/>
        <v>0</v>
      </c>
    </row>
    <row r="109" spans="1:5" ht="14.25">
      <c r="A109" s="25">
        <v>65</v>
      </c>
      <c r="B109" s="341" t="s">
        <v>210</v>
      </c>
      <c r="C109" s="334">
        <f>'ING-GASTO'!N27</f>
        <v>0</v>
      </c>
      <c r="D109" s="326">
        <v>0</v>
      </c>
      <c r="E109" s="334">
        <f t="shared" si="0"/>
        <v>0</v>
      </c>
    </row>
    <row r="110" spans="1:5" ht="14.25">
      <c r="A110" s="25">
        <v>66</v>
      </c>
      <c r="B110" s="341" t="s">
        <v>103</v>
      </c>
      <c r="C110" s="334">
        <f>'ING-GASTO'!O27</f>
        <v>0</v>
      </c>
      <c r="D110" s="326">
        <v>0</v>
      </c>
      <c r="E110" s="334">
        <f t="shared" si="0"/>
        <v>0</v>
      </c>
    </row>
    <row r="111" spans="1:5" ht="14.25">
      <c r="A111" s="25">
        <v>67</v>
      </c>
      <c r="B111" s="655" t="s">
        <v>134</v>
      </c>
      <c r="C111" s="654">
        <f>'PARTIDAS ESPECÍFICAS'!Q10</f>
        <v>81463698.68</v>
      </c>
      <c r="D111" s="326">
        <v>81463698.68</v>
      </c>
      <c r="E111" s="654">
        <f t="shared" si="0"/>
        <v>0</v>
      </c>
    </row>
    <row r="112" spans="1:5" ht="14.25">
      <c r="A112" s="25">
        <v>68</v>
      </c>
      <c r="B112" s="655" t="s">
        <v>380</v>
      </c>
      <c r="C112" s="654">
        <f>+'ANEXO5-TRANSFERENCIAS'!H10</f>
        <v>62583029.620000005</v>
      </c>
      <c r="D112" s="326">
        <v>62583029.62</v>
      </c>
      <c r="E112" s="654">
        <f t="shared" si="0"/>
        <v>0</v>
      </c>
    </row>
    <row r="113" spans="1:5" ht="14.25">
      <c r="A113" s="25">
        <v>69</v>
      </c>
      <c r="B113" s="333" t="s">
        <v>183</v>
      </c>
      <c r="C113" s="334">
        <f>FDM!G12</f>
        <v>0</v>
      </c>
      <c r="D113" s="326">
        <v>0</v>
      </c>
      <c r="E113" s="334">
        <f t="shared" si="0"/>
        <v>0</v>
      </c>
    </row>
    <row r="114" spans="1:5" ht="14.25">
      <c r="A114" s="25">
        <v>70</v>
      </c>
      <c r="B114" s="333" t="s">
        <v>611</v>
      </c>
      <c r="C114" s="334">
        <f>FODESAF!G12</f>
        <v>15931569.959999995</v>
      </c>
      <c r="D114" s="326">
        <v>15931569.96</v>
      </c>
      <c r="E114" s="334">
        <f t="shared" si="0"/>
        <v>0</v>
      </c>
    </row>
    <row r="115" spans="1:5" ht="14.25">
      <c r="A115" s="25">
        <v>71</v>
      </c>
      <c r="B115" s="341" t="s">
        <v>555</v>
      </c>
      <c r="C115" s="334">
        <f>JUDESUR!G13</f>
        <v>0</v>
      </c>
      <c r="D115" s="326">
        <v>0</v>
      </c>
      <c r="E115" s="334">
        <f t="shared" si="0"/>
        <v>0</v>
      </c>
    </row>
    <row r="116" spans="1:6" ht="14.25">
      <c r="A116" s="25">
        <v>72</v>
      </c>
      <c r="B116" s="623" t="s">
        <v>964</v>
      </c>
      <c r="C116" s="624">
        <f>+'RED DE CUIDO'!B18</f>
        <v>0</v>
      </c>
      <c r="D116" s="625">
        <v>0</v>
      </c>
      <c r="E116" s="624">
        <f t="shared" si="0"/>
        <v>0</v>
      </c>
      <c r="F116" s="684" t="s">
        <v>1000</v>
      </c>
    </row>
    <row r="117" spans="1:6" ht="14.25">
      <c r="A117" s="25">
        <v>73</v>
      </c>
      <c r="B117" s="623" t="s">
        <v>963</v>
      </c>
      <c r="C117" s="624">
        <f>+'RED DE CUIDO'!B31+'RED DE CUIDO'!E18</f>
        <v>0</v>
      </c>
      <c r="D117" s="625">
        <v>0</v>
      </c>
      <c r="E117" s="624">
        <f t="shared" si="0"/>
        <v>0</v>
      </c>
      <c r="F117" s="684" t="s">
        <v>1000</v>
      </c>
    </row>
    <row r="118" spans="1:5" ht="28.5">
      <c r="A118" s="25">
        <v>74</v>
      </c>
      <c r="B118" s="333" t="str">
        <f>PRESTAMOS!B7</f>
        <v>Préstamo Nº 4-PR-1354           del IFAM para Actualizar Plan Regulador                                  .</v>
      </c>
      <c r="C118" s="334">
        <f>PRESTAMOS!D17</f>
        <v>0</v>
      </c>
      <c r="D118" s="326">
        <v>0</v>
      </c>
      <c r="E118" s="334">
        <f t="shared" si="0"/>
        <v>0</v>
      </c>
    </row>
    <row r="119" spans="1:5" ht="14.25">
      <c r="A119" s="25">
        <v>75</v>
      </c>
      <c r="B119" s="333" t="str">
        <f>PRESTAMOS!B21</f>
        <v>Préstamo Nº                         del IFAM para                                  .</v>
      </c>
      <c r="C119" s="334">
        <f>PRESTAMOS!D31</f>
        <v>0</v>
      </c>
      <c r="D119" s="326">
        <v>0</v>
      </c>
      <c r="E119" s="334">
        <f t="shared" si="0"/>
        <v>0</v>
      </c>
    </row>
    <row r="120" spans="1:5" ht="14.25">
      <c r="A120" s="25">
        <v>76</v>
      </c>
      <c r="B120" s="333" t="str">
        <f>PRESTAMOS!B35</f>
        <v>Préstamo Nº                         del IFAM para                                  .</v>
      </c>
      <c r="C120" s="334">
        <f>PRESTAMOS!D45</f>
        <v>0</v>
      </c>
      <c r="D120" s="326">
        <v>0</v>
      </c>
      <c r="E120" s="334">
        <f t="shared" si="0"/>
        <v>0</v>
      </c>
    </row>
    <row r="121" spans="1:5" ht="28.5">
      <c r="A121" s="25">
        <v>77</v>
      </c>
      <c r="B121" s="333" t="str">
        <f>PRESTAMOS!B49</f>
        <v>Préstamo Nº                         del Banco de                 para                                  .</v>
      </c>
      <c r="C121" s="334">
        <f>PRESTAMOS!D59</f>
        <v>0</v>
      </c>
      <c r="D121" s="326">
        <v>0</v>
      </c>
      <c r="E121" s="334">
        <f aca="true" t="shared" si="1" ref="E121:E177">C121-D121</f>
        <v>0</v>
      </c>
    </row>
    <row r="122" spans="1:5" ht="28.5">
      <c r="A122" s="25">
        <v>78</v>
      </c>
      <c r="B122" s="333" t="str">
        <f>PRESTAMOS!G7</f>
        <v>Préstamo Nº                         del Banco de                 para                                  .</v>
      </c>
      <c r="C122" s="334">
        <f>PRESTAMOS!I17</f>
        <v>0</v>
      </c>
      <c r="D122" s="326">
        <v>0</v>
      </c>
      <c r="E122" s="334">
        <f t="shared" si="1"/>
        <v>0</v>
      </c>
    </row>
    <row r="123" spans="1:5" ht="28.5">
      <c r="A123" s="25">
        <v>79</v>
      </c>
      <c r="B123" s="333" t="str">
        <f>PRESTAMOS!G21</f>
        <v>Préstamo Nº                         del Banco de                 para                                  .</v>
      </c>
      <c r="C123" s="334">
        <f>PRESTAMOS!I31</f>
        <v>0</v>
      </c>
      <c r="D123" s="326">
        <v>0</v>
      </c>
      <c r="E123" s="334">
        <f t="shared" si="1"/>
        <v>0</v>
      </c>
    </row>
    <row r="124" spans="1:5" ht="14.25">
      <c r="A124" s="25">
        <v>80</v>
      </c>
      <c r="B124" s="333" t="str">
        <f>PRESTAMOS!G35</f>
        <v>Del XXXXX Nº XXXXX para XXXX</v>
      </c>
      <c r="C124" s="334">
        <f>PRESTAMOS!I45</f>
        <v>0</v>
      </c>
      <c r="D124" s="326">
        <v>0</v>
      </c>
      <c r="E124" s="334">
        <f t="shared" si="1"/>
        <v>0</v>
      </c>
    </row>
    <row r="125" spans="1:5" ht="14.25">
      <c r="A125" s="25">
        <v>81</v>
      </c>
      <c r="B125" s="333" t="str">
        <f>PRESTAMOS!G49</f>
        <v>Del XXXXX Nº XXXXX para XXXX</v>
      </c>
      <c r="C125" s="334">
        <f>PRESTAMOS!I59</f>
        <v>0</v>
      </c>
      <c r="D125" s="326">
        <v>0</v>
      </c>
      <c r="E125" s="334">
        <f t="shared" si="1"/>
        <v>0</v>
      </c>
    </row>
    <row r="126" spans="1:6" ht="27.75" customHeight="1">
      <c r="A126" s="25">
        <v>82</v>
      </c>
      <c r="B126" s="652" t="str">
        <f>'LIQUID-INGRES'!B674:C674</f>
        <v>Aporte del Consejo de Seguridad Vial, Multas por Infracción a la Ley de Tránsito, Ley 9078-2013</v>
      </c>
      <c r="C126" s="624">
        <f>'LIQUID-INGRES'!C683</f>
        <v>0</v>
      </c>
      <c r="D126" s="625">
        <v>0</v>
      </c>
      <c r="E126" s="624">
        <f t="shared" si="1"/>
        <v>0</v>
      </c>
      <c r="F126" s="684" t="s">
        <v>1000</v>
      </c>
    </row>
    <row r="127" spans="1:6" ht="28.5">
      <c r="A127" s="25">
        <v>83</v>
      </c>
      <c r="B127" s="652" t="str">
        <f>'LIQUID-INGRES'!B685:C685</f>
        <v>Impuesto a personas que salen por puestos fronterizos  del país Ley Nº 9154</v>
      </c>
      <c r="C127" s="624">
        <v>0</v>
      </c>
      <c r="D127" s="625">
        <v>0</v>
      </c>
      <c r="E127" s="624">
        <f t="shared" si="1"/>
        <v>0</v>
      </c>
      <c r="F127" s="684" t="s">
        <v>1000</v>
      </c>
    </row>
    <row r="128" spans="1:6" ht="14.25">
      <c r="A128" s="25">
        <v>84</v>
      </c>
      <c r="B128" s="652" t="str">
        <f>'LIQUID-INGRES'!B694:C694</f>
        <v>Impuesto a personas que  salen del país por aeropuertos  Ley Nº 9156</v>
      </c>
      <c r="C128" s="624">
        <f>'LIQUID-INGRES'!C701</f>
        <v>0</v>
      </c>
      <c r="D128" s="625">
        <v>0</v>
      </c>
      <c r="E128" s="624">
        <f t="shared" si="1"/>
        <v>0</v>
      </c>
      <c r="F128" s="684" t="s">
        <v>1000</v>
      </c>
    </row>
    <row r="129" spans="1:5" ht="14.25">
      <c r="A129" s="25">
        <v>85</v>
      </c>
      <c r="B129" s="333" t="str">
        <f>'LIQUID-INGRES'!B703:C703</f>
        <v>Otro ingreso específico</v>
      </c>
      <c r="C129" s="334">
        <f>'LIQUID-INGRES'!C710</f>
        <v>0</v>
      </c>
      <c r="D129" s="326">
        <v>0</v>
      </c>
      <c r="E129" s="334">
        <f t="shared" si="1"/>
        <v>0</v>
      </c>
    </row>
    <row r="130" spans="1:5" ht="14.25">
      <c r="A130" s="25">
        <v>86</v>
      </c>
      <c r="B130" s="333" t="str">
        <f>'LIQUID-INGRES'!B712:C712</f>
        <v>Otro ingreso específico</v>
      </c>
      <c r="C130" s="334">
        <f>'LIQUID-INGRES'!C719</f>
        <v>0</v>
      </c>
      <c r="D130" s="326">
        <v>0</v>
      </c>
      <c r="E130" s="334">
        <f t="shared" si="1"/>
        <v>0</v>
      </c>
    </row>
    <row r="131" spans="1:5" ht="14.25">
      <c r="A131" s="25">
        <v>87</v>
      </c>
      <c r="B131" s="333" t="str">
        <f>'LIQUID-INGRES'!B721:C721</f>
        <v>Otro ingreso específico</v>
      </c>
      <c r="C131" s="334">
        <f>'LIQUID-INGRES'!C728</f>
        <v>0</v>
      </c>
      <c r="D131" s="326">
        <v>0</v>
      </c>
      <c r="E131" s="334">
        <f t="shared" si="1"/>
        <v>0</v>
      </c>
    </row>
    <row r="132" spans="1:5" ht="14.25">
      <c r="A132" s="25">
        <v>88</v>
      </c>
      <c r="B132" s="333" t="str">
        <f>INGRESOS!A240</f>
        <v>Fondo CONAVI RUTA N° 3</v>
      </c>
      <c r="C132" s="334">
        <f>INGRESOS!B240+INGRESOS!C240</f>
        <v>2305334.06</v>
      </c>
      <c r="D132" s="326">
        <v>2305334.06</v>
      </c>
      <c r="E132" s="334">
        <f t="shared" si="1"/>
        <v>0</v>
      </c>
    </row>
    <row r="133" spans="1:5" ht="14.25">
      <c r="A133" s="25">
        <v>89</v>
      </c>
      <c r="B133" s="333" t="str">
        <f>INGRESOS!A241</f>
        <v>Fondo Prestamos con IFAM-4-CT-1197</v>
      </c>
      <c r="C133" s="334">
        <f>INGRESOS!C241+INGRESOS!C241</f>
        <v>64220.38</v>
      </c>
      <c r="D133" s="326">
        <v>1727624.55</v>
      </c>
      <c r="E133" s="334">
        <f t="shared" si="1"/>
        <v>-1663404.1700000002</v>
      </c>
    </row>
    <row r="134" spans="1:5" ht="14.25">
      <c r="A134" s="25">
        <v>90</v>
      </c>
      <c r="B134" s="333" t="str">
        <f>INGRESOS!A242</f>
        <v>Fondo Prestamos con ....</v>
      </c>
      <c r="C134" s="334">
        <f>INGRESOS!C242+INGRESOS!C242</f>
        <v>0</v>
      </c>
      <c r="D134" s="326">
        <v>0</v>
      </c>
      <c r="E134" s="334">
        <f t="shared" si="1"/>
        <v>0</v>
      </c>
    </row>
    <row r="135" spans="1:5" ht="14.25">
      <c r="A135" s="25">
        <v>91</v>
      </c>
      <c r="B135" s="333" t="str">
        <f>INGRESOS!A244</f>
        <v>Fondo para deudas con ....</v>
      </c>
      <c r="C135" s="334">
        <f>INGRESOS!C244+INGRESOS!C244</f>
        <v>0</v>
      </c>
      <c r="D135" s="326">
        <v>0</v>
      </c>
      <c r="E135" s="334">
        <f t="shared" si="1"/>
        <v>0</v>
      </c>
    </row>
    <row r="136" spans="1:5" ht="14.25">
      <c r="A136" s="25">
        <v>92</v>
      </c>
      <c r="B136" s="333" t="str">
        <f>INGRESOS!A246</f>
        <v>Fondo contratos...</v>
      </c>
      <c r="C136" s="334">
        <f>INGRESOS!C246+INGRESOS!C246</f>
        <v>0</v>
      </c>
      <c r="D136" s="326">
        <v>0</v>
      </c>
      <c r="E136" s="334">
        <f t="shared" si="1"/>
        <v>0</v>
      </c>
    </row>
    <row r="137" spans="1:5" ht="14.25">
      <c r="A137" s="25">
        <v>93</v>
      </c>
      <c r="B137" s="333" t="str">
        <f>INGRESOS!A258</f>
        <v>Notas de crédito sin registrar 2000</v>
      </c>
      <c r="C137" s="334">
        <f>INGRESOS!B258+INGRESOS!C258</f>
        <v>0</v>
      </c>
      <c r="D137" s="326">
        <v>0</v>
      </c>
      <c r="E137" s="334">
        <f t="shared" si="1"/>
        <v>0</v>
      </c>
    </row>
    <row r="138" spans="1:5" ht="14.25">
      <c r="A138" s="25">
        <v>94</v>
      </c>
      <c r="B138" s="333" t="str">
        <f>INGRESOS!A259</f>
        <v>Notas de crédito sin registrar 2001</v>
      </c>
      <c r="C138" s="334">
        <f>INGRESOS!B259+INGRESOS!C259</f>
        <v>0</v>
      </c>
      <c r="D138" s="326">
        <v>0</v>
      </c>
      <c r="E138" s="334">
        <f t="shared" si="1"/>
        <v>0</v>
      </c>
    </row>
    <row r="139" spans="1:5" ht="14.25">
      <c r="A139" s="25">
        <v>95</v>
      </c>
      <c r="B139" s="333" t="str">
        <f>INGRESOS!A260</f>
        <v>Notas de crédito sin registrar 2002</v>
      </c>
      <c r="C139" s="334">
        <f>INGRESOS!B260+INGRESOS!C260</f>
        <v>0</v>
      </c>
      <c r="D139" s="326">
        <v>0</v>
      </c>
      <c r="E139" s="334">
        <f t="shared" si="1"/>
        <v>0</v>
      </c>
    </row>
    <row r="140" spans="1:5" ht="14.25">
      <c r="A140" s="25">
        <v>96</v>
      </c>
      <c r="B140" s="333" t="str">
        <f>INGRESOS!A261</f>
        <v>Notas de crédito sin registrar 2003</v>
      </c>
      <c r="C140" s="334">
        <f>INGRESOS!B261+INGRESOS!C261</f>
        <v>0</v>
      </c>
      <c r="D140" s="326">
        <v>0</v>
      </c>
      <c r="E140" s="334">
        <f t="shared" si="1"/>
        <v>0</v>
      </c>
    </row>
    <row r="141" spans="1:5" ht="14.25">
      <c r="A141" s="25">
        <v>97</v>
      </c>
      <c r="B141" s="333" t="str">
        <f>INGRESOS!A262</f>
        <v>Notas de crédito sin registrar 2004</v>
      </c>
      <c r="C141" s="334">
        <f>INGRESOS!B262+INGRESOS!C262</f>
        <v>0</v>
      </c>
      <c r="D141" s="326">
        <v>0</v>
      </c>
      <c r="E141" s="334">
        <f t="shared" si="1"/>
        <v>0</v>
      </c>
    </row>
    <row r="142" spans="1:5" ht="14.25">
      <c r="A142" s="25">
        <v>98</v>
      </c>
      <c r="B142" s="333" t="str">
        <f>INGRESOS!A263</f>
        <v>Notas de crédito sin registrar 2005</v>
      </c>
      <c r="C142" s="334">
        <f>INGRESOS!B263+INGRESOS!C263</f>
        <v>0</v>
      </c>
      <c r="D142" s="326">
        <v>0</v>
      </c>
      <c r="E142" s="334">
        <f t="shared" si="1"/>
        <v>0</v>
      </c>
    </row>
    <row r="143" spans="1:5" ht="14.25">
      <c r="A143" s="25">
        <v>99</v>
      </c>
      <c r="B143" s="333" t="str">
        <f>INGRESOS!A264</f>
        <v>Notas de crédito sin registrar 2006</v>
      </c>
      <c r="C143" s="334">
        <f>INGRESOS!B264+INGRESOS!C264</f>
        <v>0</v>
      </c>
      <c r="D143" s="326">
        <v>0</v>
      </c>
      <c r="E143" s="334">
        <f aca="true" t="shared" si="2" ref="E143:E152">C143-D143</f>
        <v>0</v>
      </c>
    </row>
    <row r="144" spans="1:5" ht="14.25">
      <c r="A144" s="25">
        <v>100</v>
      </c>
      <c r="B144" s="333" t="str">
        <f>INGRESOS!A265</f>
        <v>Notas de crédito sin registrar 2007</v>
      </c>
      <c r="C144" s="334">
        <f>INGRESOS!B265+INGRESOS!C265</f>
        <v>0</v>
      </c>
      <c r="D144" s="326">
        <v>0</v>
      </c>
      <c r="E144" s="334">
        <f t="shared" si="2"/>
        <v>0</v>
      </c>
    </row>
    <row r="145" spans="1:5" ht="14.25">
      <c r="A145" s="25">
        <v>101</v>
      </c>
      <c r="B145" s="333" t="str">
        <f>INGRESOS!A266</f>
        <v>Notas de crédito sin registrar 2008</v>
      </c>
      <c r="C145" s="334">
        <f>INGRESOS!B266+INGRESOS!C266</f>
        <v>0</v>
      </c>
      <c r="D145" s="326">
        <v>0</v>
      </c>
      <c r="E145" s="334">
        <f t="shared" si="2"/>
        <v>0</v>
      </c>
    </row>
    <row r="146" spans="1:5" ht="14.25">
      <c r="A146" s="25">
        <v>102</v>
      </c>
      <c r="B146" s="333" t="str">
        <f>INGRESOS!A267</f>
        <v>Notas de crédito sin registrar 2009</v>
      </c>
      <c r="C146" s="334">
        <f>INGRESOS!B267+INGRESOS!C267</f>
        <v>0</v>
      </c>
      <c r="D146" s="326">
        <v>0</v>
      </c>
      <c r="E146" s="334">
        <f t="shared" si="2"/>
        <v>0</v>
      </c>
    </row>
    <row r="147" spans="1:5" ht="14.25">
      <c r="A147" s="25">
        <v>103</v>
      </c>
      <c r="B147" s="333" t="str">
        <f>INGRESOS!A268</f>
        <v>Notas de crédito sin registrar 2010</v>
      </c>
      <c r="C147" s="334">
        <f>INGRESOS!B268+INGRESOS!C268</f>
        <v>0</v>
      </c>
      <c r="D147" s="326">
        <v>0</v>
      </c>
      <c r="E147" s="334">
        <f t="shared" si="2"/>
        <v>0</v>
      </c>
    </row>
    <row r="148" spans="1:5" ht="14.25">
      <c r="A148" s="25">
        <v>104</v>
      </c>
      <c r="B148" s="333" t="str">
        <f>INGRESOS!A269</f>
        <v>Notas de crédito sin registrar 2011</v>
      </c>
      <c r="C148" s="334">
        <f>INGRESOS!B269+INGRESOS!C269</f>
        <v>0</v>
      </c>
      <c r="D148" s="326">
        <v>0</v>
      </c>
      <c r="E148" s="334">
        <f t="shared" si="2"/>
        <v>0</v>
      </c>
    </row>
    <row r="149" spans="1:5" ht="14.25">
      <c r="A149" s="25">
        <v>105</v>
      </c>
      <c r="B149" s="333" t="s">
        <v>834</v>
      </c>
      <c r="C149" s="334">
        <f>+INGRESOS!B270+INGRESOS!C270</f>
        <v>0</v>
      </c>
      <c r="D149" s="326">
        <v>0</v>
      </c>
      <c r="E149" s="334">
        <f t="shared" si="2"/>
        <v>0</v>
      </c>
    </row>
    <row r="150" spans="1:5" ht="14.25">
      <c r="A150" s="25">
        <v>106</v>
      </c>
      <c r="B150" s="333" t="s">
        <v>885</v>
      </c>
      <c r="C150" s="334">
        <f>+INGRESOS!B271+INGRESOS!C271</f>
        <v>0</v>
      </c>
      <c r="D150" s="326">
        <v>0</v>
      </c>
      <c r="E150" s="334">
        <f t="shared" si="2"/>
        <v>0</v>
      </c>
    </row>
    <row r="151" spans="1:5" ht="14.25">
      <c r="A151" s="25">
        <v>107</v>
      </c>
      <c r="B151" s="333" t="s">
        <v>928</v>
      </c>
      <c r="C151" s="334">
        <f>+D20</f>
        <v>0</v>
      </c>
      <c r="D151" s="326">
        <v>0</v>
      </c>
      <c r="E151" s="334">
        <f t="shared" si="2"/>
        <v>0</v>
      </c>
    </row>
    <row r="152" spans="1:5" ht="14.25">
      <c r="A152" s="25">
        <v>108</v>
      </c>
      <c r="B152" s="333" t="str">
        <f>INGRESOS!A272</f>
        <v>Diferencia con tesorería</v>
      </c>
      <c r="C152" s="334">
        <f>+'ANEXO3-SALDO EN CAJA'!J53</f>
        <v>0</v>
      </c>
      <c r="D152" s="326">
        <v>0</v>
      </c>
      <c r="E152" s="334">
        <f t="shared" si="2"/>
        <v>0</v>
      </c>
    </row>
    <row r="153" spans="1:5" ht="14.25">
      <c r="A153" s="25">
        <v>109</v>
      </c>
      <c r="B153" s="333" t="str">
        <f>INGRESOS!A273</f>
        <v>Otro superávit específico... </v>
      </c>
      <c r="C153" s="334">
        <f>INGRESOS!B273+INGRESOS!C273</f>
        <v>0</v>
      </c>
      <c r="D153" s="326">
        <v>0</v>
      </c>
      <c r="E153" s="334">
        <f t="shared" si="1"/>
        <v>0</v>
      </c>
    </row>
    <row r="154" spans="1:5" ht="14.25">
      <c r="A154" s="25">
        <v>110</v>
      </c>
      <c r="B154" s="333" t="str">
        <f>INGRESOS!A274</f>
        <v>Otro superávit específico... </v>
      </c>
      <c r="C154" s="334">
        <f>INGRESOS!B274+INGRESOS!C274</f>
        <v>0</v>
      </c>
      <c r="D154" s="326">
        <v>0</v>
      </c>
      <c r="E154" s="334">
        <f t="shared" si="1"/>
        <v>0</v>
      </c>
    </row>
    <row r="155" spans="1:5" ht="14.25">
      <c r="A155" s="25">
        <v>111</v>
      </c>
      <c r="B155" s="333" t="str">
        <f>INGRESOS!A275</f>
        <v>Otro superávit específico... </v>
      </c>
      <c r="C155" s="334">
        <f>INGRESOS!B275+INGRESOS!C275</f>
        <v>0</v>
      </c>
      <c r="D155" s="326">
        <v>0</v>
      </c>
      <c r="E155" s="334">
        <f t="shared" si="1"/>
        <v>0</v>
      </c>
    </row>
    <row r="156" spans="1:5" ht="14.25">
      <c r="A156" s="25">
        <v>112</v>
      </c>
      <c r="B156" s="333" t="str">
        <f>INGRESOS!A276</f>
        <v>Otro superávit específico... </v>
      </c>
      <c r="C156" s="334">
        <f>INGRESOS!B276+INGRESOS!C276</f>
        <v>0</v>
      </c>
      <c r="D156" s="326">
        <v>0</v>
      </c>
      <c r="E156" s="334">
        <f t="shared" si="1"/>
        <v>0</v>
      </c>
    </row>
    <row r="157" spans="1:5" ht="14.25">
      <c r="A157" s="25">
        <v>113</v>
      </c>
      <c r="B157" s="333" t="str">
        <f>INGRESOS!A277</f>
        <v>Otro superávit específico... </v>
      </c>
      <c r="C157" s="334">
        <f>INGRESOS!B277+INGRESOS!C277</f>
        <v>0</v>
      </c>
      <c r="D157" s="326">
        <v>0</v>
      </c>
      <c r="E157" s="334">
        <f t="shared" si="1"/>
        <v>0</v>
      </c>
    </row>
    <row r="158" spans="1:5" ht="14.25">
      <c r="A158" s="25">
        <v>114</v>
      </c>
      <c r="B158" s="333" t="str">
        <f>INGRESOS!A278</f>
        <v>Otro superávit específico... </v>
      </c>
      <c r="C158" s="334">
        <f>INGRESOS!B278+INGRESOS!C278</f>
        <v>0</v>
      </c>
      <c r="D158" s="326">
        <v>0</v>
      </c>
      <c r="E158" s="334">
        <f t="shared" si="1"/>
        <v>0</v>
      </c>
    </row>
    <row r="159" spans="1:5" ht="14.25">
      <c r="A159" s="25">
        <v>115</v>
      </c>
      <c r="B159" s="333" t="str">
        <f>INGRESOS!A279</f>
        <v>Otro superávit específico... </v>
      </c>
      <c r="C159" s="334">
        <f>INGRESOS!B279+INGRESOS!C279</f>
        <v>0</v>
      </c>
      <c r="D159" s="326">
        <v>0</v>
      </c>
      <c r="E159" s="334">
        <f t="shared" si="1"/>
        <v>0</v>
      </c>
    </row>
    <row r="160" spans="1:5" ht="14.25">
      <c r="A160" s="25">
        <v>116</v>
      </c>
      <c r="B160" s="333" t="str">
        <f>INGRESOS!A280</f>
        <v>Otro superávit específico... </v>
      </c>
      <c r="C160" s="334">
        <f>INGRESOS!B280+INGRESOS!C280</f>
        <v>0</v>
      </c>
      <c r="D160" s="326">
        <v>0</v>
      </c>
      <c r="E160" s="334">
        <f t="shared" si="1"/>
        <v>0</v>
      </c>
    </row>
    <row r="161" spans="1:5" ht="14.25">
      <c r="A161" s="25">
        <v>117</v>
      </c>
      <c r="B161" s="333" t="str">
        <f>INGRESOS!A281</f>
        <v>Otro superávit específico... </v>
      </c>
      <c r="C161" s="334">
        <f>INGRESOS!B281+INGRESOS!C281</f>
        <v>0</v>
      </c>
      <c r="D161" s="326">
        <v>0</v>
      </c>
      <c r="E161" s="334">
        <f t="shared" si="1"/>
        <v>0</v>
      </c>
    </row>
    <row r="162" spans="1:5" ht="14.25">
      <c r="A162" s="25">
        <v>118</v>
      </c>
      <c r="B162" s="333" t="str">
        <f>INGRESOS!A282</f>
        <v>Otro superávit específico... </v>
      </c>
      <c r="C162" s="334">
        <f>INGRESOS!B282+INGRESOS!C282</f>
        <v>0</v>
      </c>
      <c r="D162" s="326">
        <v>0</v>
      </c>
      <c r="E162" s="334">
        <f t="shared" si="1"/>
        <v>0</v>
      </c>
    </row>
    <row r="163" spans="1:5" ht="14.25">
      <c r="A163" s="25">
        <v>119</v>
      </c>
      <c r="B163" s="333" t="str">
        <f>INGRESOS!A283</f>
        <v>Otro superávit específico... </v>
      </c>
      <c r="C163" s="334">
        <f>INGRESOS!B283+INGRESOS!C283</f>
        <v>0</v>
      </c>
      <c r="D163" s="326">
        <v>0</v>
      </c>
      <c r="E163" s="334">
        <f t="shared" si="1"/>
        <v>0</v>
      </c>
    </row>
    <row r="164" spans="1:5" ht="14.25">
      <c r="A164" s="25">
        <v>120</v>
      </c>
      <c r="B164" s="327" t="s">
        <v>556</v>
      </c>
      <c r="C164" s="334">
        <v>0</v>
      </c>
      <c r="D164" s="326">
        <v>0</v>
      </c>
      <c r="E164" s="334">
        <f t="shared" si="1"/>
        <v>0</v>
      </c>
    </row>
    <row r="165" spans="1:5" ht="14.25">
      <c r="A165" s="25">
        <v>121</v>
      </c>
      <c r="B165" s="327" t="s">
        <v>556</v>
      </c>
      <c r="C165" s="334">
        <v>0</v>
      </c>
      <c r="D165" s="326">
        <v>0</v>
      </c>
      <c r="E165" s="334">
        <f t="shared" si="1"/>
        <v>0</v>
      </c>
    </row>
    <row r="166" spans="1:5" ht="14.25">
      <c r="A166" s="25">
        <v>122</v>
      </c>
      <c r="B166" s="327" t="s">
        <v>556</v>
      </c>
      <c r="C166" s="334">
        <v>0</v>
      </c>
      <c r="D166" s="326">
        <v>0</v>
      </c>
      <c r="E166" s="334">
        <f t="shared" si="1"/>
        <v>0</v>
      </c>
    </row>
    <row r="167" spans="1:5" ht="14.25">
      <c r="A167" s="25">
        <v>123</v>
      </c>
      <c r="B167" s="327" t="s">
        <v>556</v>
      </c>
      <c r="C167" s="334">
        <v>0</v>
      </c>
      <c r="D167" s="326">
        <v>0</v>
      </c>
      <c r="E167" s="334">
        <f t="shared" si="1"/>
        <v>0</v>
      </c>
    </row>
    <row r="168" spans="1:5" ht="14.25">
      <c r="A168" s="25">
        <v>124</v>
      </c>
      <c r="B168" s="327" t="s">
        <v>556</v>
      </c>
      <c r="C168" s="334">
        <v>0</v>
      </c>
      <c r="D168" s="326">
        <v>0</v>
      </c>
      <c r="E168" s="334">
        <f t="shared" si="1"/>
        <v>0</v>
      </c>
    </row>
    <row r="169" spans="1:5" ht="14.25">
      <c r="A169" s="25">
        <v>125</v>
      </c>
      <c r="B169" s="327" t="s">
        <v>556</v>
      </c>
      <c r="C169" s="334">
        <v>0</v>
      </c>
      <c r="D169" s="326">
        <v>0</v>
      </c>
      <c r="E169" s="334">
        <f t="shared" si="1"/>
        <v>0</v>
      </c>
    </row>
    <row r="170" spans="1:5" ht="14.25">
      <c r="A170" s="25">
        <v>126</v>
      </c>
      <c r="B170" s="327" t="s">
        <v>556</v>
      </c>
      <c r="C170" s="334">
        <v>0</v>
      </c>
      <c r="D170" s="326">
        <v>0</v>
      </c>
      <c r="E170" s="334">
        <f t="shared" si="1"/>
        <v>0</v>
      </c>
    </row>
    <row r="171" spans="1:5" ht="14.25">
      <c r="A171" s="25">
        <v>127</v>
      </c>
      <c r="B171" s="327" t="s">
        <v>556</v>
      </c>
      <c r="C171" s="334">
        <v>0</v>
      </c>
      <c r="D171" s="326">
        <v>0</v>
      </c>
      <c r="E171" s="334">
        <f t="shared" si="1"/>
        <v>0</v>
      </c>
    </row>
    <row r="172" spans="1:5" ht="14.25">
      <c r="A172" s="25">
        <v>128</v>
      </c>
      <c r="B172" s="327" t="s">
        <v>556</v>
      </c>
      <c r="C172" s="334">
        <v>0</v>
      </c>
      <c r="D172" s="326">
        <v>0</v>
      </c>
      <c r="E172" s="334">
        <f t="shared" si="1"/>
        <v>0</v>
      </c>
    </row>
    <row r="173" spans="1:5" ht="14.25">
      <c r="A173" s="25">
        <v>129</v>
      </c>
      <c r="B173" s="327" t="s">
        <v>556</v>
      </c>
      <c r="C173" s="334">
        <v>0</v>
      </c>
      <c r="D173" s="326">
        <v>0</v>
      </c>
      <c r="E173" s="334">
        <f t="shared" si="1"/>
        <v>0</v>
      </c>
    </row>
    <row r="174" spans="1:5" ht="14.25">
      <c r="A174" s="25">
        <v>130</v>
      </c>
      <c r="B174" s="327" t="s">
        <v>556</v>
      </c>
      <c r="C174" s="334">
        <v>0</v>
      </c>
      <c r="D174" s="326">
        <v>0</v>
      </c>
      <c r="E174" s="334">
        <f t="shared" si="1"/>
        <v>0</v>
      </c>
    </row>
    <row r="175" spans="1:5" ht="14.25">
      <c r="A175" s="25">
        <v>131</v>
      </c>
      <c r="B175" s="327" t="s">
        <v>556</v>
      </c>
      <c r="C175" s="334">
        <v>0</v>
      </c>
      <c r="D175" s="326">
        <v>0</v>
      </c>
      <c r="E175" s="334">
        <f t="shared" si="1"/>
        <v>0</v>
      </c>
    </row>
    <row r="176" spans="1:5" ht="14.25">
      <c r="A176" s="25">
        <v>132</v>
      </c>
      <c r="B176" s="327" t="s">
        <v>556</v>
      </c>
      <c r="C176" s="334">
        <v>0</v>
      </c>
      <c r="D176" s="326">
        <v>0</v>
      </c>
      <c r="E176" s="334">
        <f t="shared" si="1"/>
        <v>0</v>
      </c>
    </row>
    <row r="177" spans="1:5" ht="14.25">
      <c r="A177" s="25">
        <v>133</v>
      </c>
      <c r="B177" s="327" t="s">
        <v>556</v>
      </c>
      <c r="C177" s="334">
        <v>0</v>
      </c>
      <c r="D177" s="326">
        <v>0</v>
      </c>
      <c r="E177" s="334">
        <f t="shared" si="1"/>
        <v>0</v>
      </c>
    </row>
    <row r="178" ht="14.25">
      <c r="C178" s="24"/>
    </row>
    <row r="179" ht="14.25">
      <c r="C179" s="24"/>
    </row>
    <row r="180" ht="14.25">
      <c r="C180" s="24"/>
    </row>
    <row r="181" spans="2:3" ht="14.25">
      <c r="B181" s="435" t="s">
        <v>932</v>
      </c>
      <c r="C181" s="24"/>
    </row>
    <row r="182" spans="2:3" ht="14.25">
      <c r="B182" s="435" t="s">
        <v>89</v>
      </c>
      <c r="C182" s="24"/>
    </row>
    <row r="183" ht="14.25">
      <c r="C183" s="24"/>
    </row>
    <row r="184" ht="14.25">
      <c r="C184" s="24"/>
    </row>
    <row r="185" ht="14.25">
      <c r="C185" s="24"/>
    </row>
    <row r="186" ht="14.25">
      <c r="C186" s="24"/>
    </row>
    <row r="187" ht="14.25">
      <c r="C187" s="24"/>
    </row>
    <row r="188" ht="14.25">
      <c r="C188" s="24"/>
    </row>
    <row r="189" ht="14.25">
      <c r="C189" s="24"/>
    </row>
    <row r="190" ht="14.25">
      <c r="C190" s="24"/>
    </row>
    <row r="191" ht="14.25">
      <c r="C191" s="24"/>
    </row>
    <row r="192" ht="14.25">
      <c r="C192" s="24"/>
    </row>
    <row r="193" ht="14.25">
      <c r="C193" s="24"/>
    </row>
    <row r="194" ht="14.25">
      <c r="C194" s="24"/>
    </row>
    <row r="195" ht="14.25">
      <c r="C195" s="24"/>
    </row>
    <row r="196" ht="14.25">
      <c r="C196" s="24"/>
    </row>
    <row r="197" ht="14.25">
      <c r="C197" s="24"/>
    </row>
    <row r="198" ht="14.25">
      <c r="C198" s="24"/>
    </row>
    <row r="199" ht="14.25">
      <c r="C199" s="24"/>
    </row>
    <row r="200" ht="14.25">
      <c r="C200" s="24"/>
    </row>
    <row r="201" ht="14.25">
      <c r="C201" s="24"/>
    </row>
    <row r="202" ht="14.25">
      <c r="C202" s="24"/>
    </row>
    <row r="203" ht="14.25">
      <c r="C203" s="24"/>
    </row>
    <row r="204" ht="14.25">
      <c r="C204" s="24"/>
    </row>
    <row r="205" ht="14.25">
      <c r="C205" s="24"/>
    </row>
    <row r="206" ht="14.25">
      <c r="C206" s="24"/>
    </row>
    <row r="207" ht="14.25">
      <c r="C207" s="24"/>
    </row>
    <row r="208" ht="14.25">
      <c r="C208" s="24"/>
    </row>
    <row r="209" ht="14.25">
      <c r="C209" s="24"/>
    </row>
    <row r="210" ht="14.25">
      <c r="C210" s="24"/>
    </row>
    <row r="211" ht="14.25">
      <c r="C211" s="24"/>
    </row>
    <row r="212" ht="14.25">
      <c r="C212" s="24"/>
    </row>
    <row r="213" ht="14.25">
      <c r="C213" s="24"/>
    </row>
    <row r="214" ht="14.25">
      <c r="C214" s="24"/>
    </row>
    <row r="215" ht="14.25">
      <c r="C215" s="24"/>
    </row>
    <row r="216" ht="14.25">
      <c r="C216" s="24"/>
    </row>
    <row r="217" ht="14.25">
      <c r="C217" s="24"/>
    </row>
    <row r="218" ht="14.25">
      <c r="C218" s="24"/>
    </row>
    <row r="219" ht="14.25">
      <c r="C219" s="24"/>
    </row>
    <row r="220" ht="14.25">
      <c r="C220" s="24"/>
    </row>
    <row r="221" ht="14.25">
      <c r="C221" s="24"/>
    </row>
    <row r="222" ht="14.25">
      <c r="C222" s="24"/>
    </row>
    <row r="223" ht="14.25">
      <c r="C223" s="24"/>
    </row>
    <row r="224" ht="14.25">
      <c r="C224" s="24"/>
    </row>
    <row r="225" ht="14.25">
      <c r="C225" s="24"/>
    </row>
    <row r="226" ht="14.25">
      <c r="C226" s="24"/>
    </row>
    <row r="227" ht="14.25">
      <c r="C227" s="24"/>
    </row>
    <row r="228" ht="14.25">
      <c r="C228" s="24"/>
    </row>
    <row r="229" ht="14.25">
      <c r="C229" s="24"/>
    </row>
    <row r="230" ht="14.25">
      <c r="C230" s="24"/>
    </row>
    <row r="231" ht="14.25">
      <c r="C231" s="24"/>
    </row>
    <row r="232" ht="14.25">
      <c r="C232" s="24"/>
    </row>
    <row r="233" ht="14.25">
      <c r="C233" s="24"/>
    </row>
    <row r="234" ht="14.25">
      <c r="C234" s="24"/>
    </row>
    <row r="235" ht="14.25">
      <c r="C235" s="24"/>
    </row>
    <row r="236" ht="14.25">
      <c r="C236" s="24"/>
    </row>
    <row r="237" ht="14.25">
      <c r="C237" s="24"/>
    </row>
    <row r="238" ht="14.25">
      <c r="C238" s="24"/>
    </row>
    <row r="239" ht="14.25">
      <c r="C239" s="24"/>
    </row>
    <row r="240" ht="14.25">
      <c r="C240" s="24"/>
    </row>
    <row r="241" ht="14.25">
      <c r="C241" s="24"/>
    </row>
    <row r="242" ht="14.25">
      <c r="C242" s="24"/>
    </row>
    <row r="243" ht="14.25">
      <c r="C243" s="24"/>
    </row>
    <row r="244" ht="14.25">
      <c r="C244" s="24"/>
    </row>
    <row r="245" ht="14.25">
      <c r="C245" s="24"/>
    </row>
    <row r="246" ht="14.25">
      <c r="C246" s="24"/>
    </row>
    <row r="247" ht="14.25">
      <c r="C247" s="24"/>
    </row>
    <row r="248" ht="14.25">
      <c r="C248" s="24"/>
    </row>
    <row r="249" ht="14.25">
      <c r="C249" s="24"/>
    </row>
    <row r="250" ht="14.25">
      <c r="C250" s="24"/>
    </row>
    <row r="251" ht="14.25">
      <c r="C251" s="24"/>
    </row>
    <row r="252" ht="14.25">
      <c r="C252" s="24"/>
    </row>
    <row r="253" ht="14.25">
      <c r="C253" s="24"/>
    </row>
    <row r="254" ht="14.25">
      <c r="C254" s="24"/>
    </row>
    <row r="255" ht="14.25">
      <c r="C255" s="24"/>
    </row>
    <row r="256" ht="14.25">
      <c r="C256" s="24"/>
    </row>
    <row r="257" ht="14.25">
      <c r="C257" s="24"/>
    </row>
    <row r="258" ht="14.25">
      <c r="C258" s="24"/>
    </row>
    <row r="259" ht="14.25">
      <c r="C259" s="24"/>
    </row>
    <row r="260" ht="14.25">
      <c r="C260" s="24"/>
    </row>
    <row r="261" ht="14.25">
      <c r="C261" s="24"/>
    </row>
    <row r="262" ht="14.25">
      <c r="C262" s="24"/>
    </row>
    <row r="263" ht="14.25">
      <c r="C263" s="24"/>
    </row>
    <row r="264" ht="14.25">
      <c r="C264" s="24"/>
    </row>
    <row r="265" ht="14.25">
      <c r="C265" s="24"/>
    </row>
    <row r="266" ht="14.25">
      <c r="C266" s="24"/>
    </row>
    <row r="267" ht="14.25">
      <c r="C267" s="24"/>
    </row>
    <row r="268" ht="14.25">
      <c r="C268" s="24"/>
    </row>
    <row r="269" ht="14.25">
      <c r="C269" s="24"/>
    </row>
    <row r="270" ht="14.25">
      <c r="C270" s="24"/>
    </row>
    <row r="271" ht="14.25">
      <c r="C271" s="24"/>
    </row>
    <row r="272" ht="14.25">
      <c r="C272" s="24"/>
    </row>
    <row r="273" ht="14.25">
      <c r="C273" s="24"/>
    </row>
    <row r="274" ht="14.25">
      <c r="C274" s="24"/>
    </row>
    <row r="275" ht="14.25">
      <c r="C275" s="24"/>
    </row>
    <row r="276" ht="14.25">
      <c r="C276" s="24"/>
    </row>
    <row r="277" ht="14.25">
      <c r="C277" s="24"/>
    </row>
    <row r="278" ht="14.25">
      <c r="C278" s="24"/>
    </row>
    <row r="279" ht="14.25">
      <c r="C279" s="24"/>
    </row>
    <row r="280" ht="14.25">
      <c r="C280" s="24"/>
    </row>
    <row r="281" ht="14.25">
      <c r="C281" s="24"/>
    </row>
    <row r="282" ht="14.25">
      <c r="C282" s="24"/>
    </row>
    <row r="283" ht="14.25">
      <c r="C283" s="24"/>
    </row>
    <row r="284" ht="14.25">
      <c r="C284" s="24"/>
    </row>
    <row r="285" ht="14.25">
      <c r="C285" s="24"/>
    </row>
    <row r="286" ht="14.25">
      <c r="C286" s="24"/>
    </row>
    <row r="287" ht="14.25">
      <c r="C287" s="24"/>
    </row>
    <row r="288" ht="14.25">
      <c r="C288" s="24"/>
    </row>
    <row r="289" ht="14.25">
      <c r="C289" s="24"/>
    </row>
    <row r="290" ht="14.25">
      <c r="C290" s="24"/>
    </row>
    <row r="291" ht="14.25">
      <c r="C291" s="24"/>
    </row>
    <row r="292" ht="14.25">
      <c r="C292" s="24"/>
    </row>
    <row r="293" ht="14.25">
      <c r="C293" s="24"/>
    </row>
    <row r="294" ht="14.25">
      <c r="C294" s="24"/>
    </row>
    <row r="295" ht="14.25">
      <c r="C295" s="24"/>
    </row>
    <row r="296" ht="14.25">
      <c r="C296" s="24"/>
    </row>
    <row r="297" ht="14.25">
      <c r="C297" s="24"/>
    </row>
    <row r="298" ht="14.25">
      <c r="C298" s="24"/>
    </row>
    <row r="299" ht="14.25">
      <c r="C299" s="24"/>
    </row>
    <row r="300" ht="14.25">
      <c r="C300" s="24"/>
    </row>
    <row r="301" ht="14.25">
      <c r="C301" s="24"/>
    </row>
    <row r="302" ht="14.25">
      <c r="C302" s="24"/>
    </row>
    <row r="303" ht="14.25">
      <c r="C303" s="24"/>
    </row>
    <row r="304" ht="14.25">
      <c r="C304" s="24"/>
    </row>
    <row r="305" ht="14.25">
      <c r="C305" s="24"/>
    </row>
    <row r="306" ht="14.25">
      <c r="C306" s="24"/>
    </row>
    <row r="307" ht="14.25">
      <c r="C307" s="24"/>
    </row>
    <row r="308" ht="14.25">
      <c r="C308" s="24"/>
    </row>
    <row r="309" ht="14.25">
      <c r="C309" s="24"/>
    </row>
    <row r="310" ht="14.25">
      <c r="C310" s="24"/>
    </row>
    <row r="311" ht="14.25">
      <c r="C311" s="24"/>
    </row>
    <row r="312" ht="14.25">
      <c r="C312" s="24"/>
    </row>
    <row r="313" ht="14.25">
      <c r="C313" s="24"/>
    </row>
    <row r="314" ht="14.25">
      <c r="C314" s="24"/>
    </row>
    <row r="315" ht="14.25">
      <c r="C315" s="24"/>
    </row>
    <row r="316" ht="14.25">
      <c r="C316" s="24"/>
    </row>
    <row r="317" ht="14.25">
      <c r="C317" s="24"/>
    </row>
    <row r="318" ht="14.25">
      <c r="C318" s="24"/>
    </row>
    <row r="319" ht="14.25">
      <c r="C319" s="24"/>
    </row>
    <row r="320" ht="14.25">
      <c r="C320" s="24"/>
    </row>
    <row r="321" ht="14.25">
      <c r="C321" s="24"/>
    </row>
    <row r="322" ht="14.25">
      <c r="C322" s="24"/>
    </row>
    <row r="323" ht="14.25">
      <c r="C323" s="24"/>
    </row>
    <row r="324" ht="14.25">
      <c r="C324" s="24"/>
    </row>
    <row r="325" ht="14.25">
      <c r="C325" s="24"/>
    </row>
    <row r="326" ht="14.25">
      <c r="C326" s="24"/>
    </row>
    <row r="327" ht="14.25">
      <c r="C327" s="24"/>
    </row>
    <row r="328" ht="14.25">
      <c r="C328" s="24"/>
    </row>
    <row r="329" ht="14.25">
      <c r="C329" s="24"/>
    </row>
    <row r="330" ht="14.25">
      <c r="C330" s="24"/>
    </row>
    <row r="331" ht="14.25">
      <c r="C331" s="24"/>
    </row>
    <row r="332" ht="14.25">
      <c r="C332" s="24"/>
    </row>
  </sheetData>
  <sheetProtection password="8FB6" sheet="1"/>
  <mergeCells count="3">
    <mergeCell ref="B2:D2"/>
    <mergeCell ref="B3:D3"/>
    <mergeCell ref="B1:D1"/>
  </mergeCells>
  <printOptions horizontalCentered="1" verticalCentered="1"/>
  <pageMargins left="0.7874015748031497" right="0.7874015748031497" top="0.984251968503937" bottom="0.984251968503937" header="0.5118110236220472" footer="0.5118110236220472"/>
  <pageSetup horizontalDpi="240" verticalDpi="240" orientation="portrait" scale="75" r:id="rId4"/>
  <headerFooter alignWithMargins="0">
    <oddHeader>&amp;C&amp;A</oddHeader>
    <oddFooter>&amp;CPágina &amp;P</oddFooter>
  </headerFooter>
  <drawing r:id="rId3"/>
  <legacyDrawing r:id="rId2"/>
</worksheet>
</file>

<file path=xl/worksheets/sheet15.xml><?xml version="1.0" encoding="utf-8"?>
<worksheet xmlns="http://schemas.openxmlformats.org/spreadsheetml/2006/main" xmlns:r="http://schemas.openxmlformats.org/officeDocument/2006/relationships">
  <dimension ref="A2:G28"/>
  <sheetViews>
    <sheetView showGridLines="0" zoomScale="75" zoomScaleNormal="75" zoomScalePageLayoutView="0" workbookViewId="0" topLeftCell="A2">
      <selection activeCell="E21" sqref="E21"/>
    </sheetView>
  </sheetViews>
  <sheetFormatPr defaultColWidth="11.421875" defaultRowHeight="12.75"/>
  <cols>
    <col min="1" max="1" width="27.8515625" style="2" bestFit="1" customWidth="1"/>
    <col min="2" max="2" width="27.00390625" style="2" customWidth="1"/>
    <col min="3" max="3" width="29.421875" style="2" customWidth="1"/>
    <col min="4" max="4" width="26.00390625" style="2" customWidth="1"/>
    <col min="5" max="6" width="22.28125" style="2" customWidth="1"/>
    <col min="7" max="16384" width="11.421875" style="2" customWidth="1"/>
  </cols>
  <sheetData>
    <row r="2" spans="1:6" ht="12.75">
      <c r="A2" s="809" t="s">
        <v>58</v>
      </c>
      <c r="B2" s="809"/>
      <c r="C2" s="809"/>
      <c r="D2" s="809"/>
      <c r="E2" s="809"/>
      <c r="F2" s="809"/>
    </row>
    <row r="3" spans="1:6" ht="12.75">
      <c r="A3" s="809" t="s">
        <v>610</v>
      </c>
      <c r="B3" s="809"/>
      <c r="C3" s="809"/>
      <c r="D3" s="809"/>
      <c r="E3" s="809"/>
      <c r="F3" s="809"/>
    </row>
    <row r="4" spans="1:6" ht="12.75">
      <c r="A4" s="809" t="s">
        <v>59</v>
      </c>
      <c r="B4" s="809"/>
      <c r="C4" s="809"/>
      <c r="D4" s="809"/>
      <c r="E4" s="809"/>
      <c r="F4" s="809"/>
    </row>
    <row r="5" spans="1:6" ht="12.75">
      <c r="A5" s="809" t="s">
        <v>930</v>
      </c>
      <c r="B5" s="809"/>
      <c r="C5" s="809"/>
      <c r="D5" s="809"/>
      <c r="E5" s="809"/>
      <c r="F5" s="809"/>
    </row>
    <row r="7" spans="1:6" ht="15.75">
      <c r="A7" s="857" t="s">
        <v>344</v>
      </c>
      <c r="B7" s="857"/>
      <c r="C7" s="857"/>
      <c r="D7" s="857"/>
      <c r="E7" s="857"/>
      <c r="F7" s="857"/>
    </row>
    <row r="8" ht="13.5" thickBot="1"/>
    <row r="9" spans="1:7" ht="31.5" customHeight="1" thickBot="1">
      <c r="A9" s="429" t="s">
        <v>60</v>
      </c>
      <c r="B9" s="430" t="s">
        <v>61</v>
      </c>
      <c r="C9" s="430" t="s">
        <v>62</v>
      </c>
      <c r="D9" s="430" t="s">
        <v>63</v>
      </c>
      <c r="E9" s="430" t="s">
        <v>64</v>
      </c>
      <c r="F9" s="431" t="s">
        <v>65</v>
      </c>
      <c r="G9" s="618"/>
    </row>
    <row r="10" spans="1:6" ht="18" customHeight="1">
      <c r="A10" s="432" t="s">
        <v>66</v>
      </c>
      <c r="B10" s="579">
        <f>'Formulario 5-Compromisos'!B10+'Formulario 5-Compromisos'!B25+'Formulario 5-Compromisos'!B40+'Formulario 5-Compromisos'!B55</f>
        <v>0</v>
      </c>
      <c r="C10" s="579">
        <f>'Formulario 5-Compromisos'!C10+'Formulario 5-Compromisos'!C25+'Formulario 5-Compromisos'!C40+'Formulario 5-Compromisos'!C55</f>
        <v>0</v>
      </c>
      <c r="D10" s="579">
        <f>'Formulario 5-Compromisos'!D10+'Formulario 5-Compromisos'!D25+'Formulario 5-Compromisos'!D40+'Formulario 5-Compromisos'!D55</f>
        <v>0</v>
      </c>
      <c r="E10" s="579">
        <f>C10+D10</f>
        <v>0</v>
      </c>
      <c r="F10" s="579">
        <f>B10-E10</f>
        <v>0</v>
      </c>
    </row>
    <row r="11" spans="1:6" ht="18" customHeight="1">
      <c r="A11" s="433" t="s">
        <v>67</v>
      </c>
      <c r="B11" s="579">
        <f>'Formulario 5-Compromisos'!B11+'Formulario 5-Compromisos'!B26+'Formulario 5-Compromisos'!B41+'Formulario 5-Compromisos'!B56</f>
        <v>419165672.37</v>
      </c>
      <c r="C11" s="579">
        <f>'Formulario 5-Compromisos'!C11+'Formulario 5-Compromisos'!C26+'Formulario 5-Compromisos'!C41+'Formulario 5-Compromisos'!C56</f>
        <v>306537813.52</v>
      </c>
      <c r="D11" s="579">
        <f>'Formulario 5-Compromisos'!D11+'Formulario 5-Compromisos'!D26+'Formulario 5-Compromisos'!D41+'Formulario 5-Compromisos'!D56</f>
        <v>29066023.89</v>
      </c>
      <c r="E11" s="581">
        <f aca="true" t="shared" si="0" ref="E11:E19">C11+D11</f>
        <v>335603837.40999997</v>
      </c>
      <c r="F11" s="581">
        <f aca="true" t="shared" si="1" ref="F11:F19">B11-E11</f>
        <v>83561834.96000004</v>
      </c>
    </row>
    <row r="12" spans="1:6" ht="18" customHeight="1">
      <c r="A12" s="433" t="s">
        <v>68</v>
      </c>
      <c r="B12" s="579">
        <f>'Formulario 5-Compromisos'!B12+'Formulario 5-Compromisos'!B27+'Formulario 5-Compromisos'!B42+'Formulario 5-Compromisos'!B57</f>
        <v>103019216.21</v>
      </c>
      <c r="C12" s="579">
        <f>'Formulario 5-Compromisos'!C12+'Formulario 5-Compromisos'!C27+'Formulario 5-Compromisos'!C42+'Formulario 5-Compromisos'!C57</f>
        <v>26198943.85</v>
      </c>
      <c r="D12" s="579">
        <f>'Formulario 5-Compromisos'!D12+'Formulario 5-Compromisos'!D27+'Formulario 5-Compromisos'!D42+'Formulario 5-Compromisos'!D57</f>
        <v>43597828.35</v>
      </c>
      <c r="E12" s="581">
        <f t="shared" si="0"/>
        <v>69796772.2</v>
      </c>
      <c r="F12" s="581">
        <f t="shared" si="1"/>
        <v>33222444.00999999</v>
      </c>
    </row>
    <row r="13" spans="1:6" ht="18" customHeight="1">
      <c r="A13" s="433" t="s">
        <v>69</v>
      </c>
      <c r="B13" s="579">
        <f>'Formulario 5-Compromisos'!B13+'Formulario 5-Compromisos'!B28+'Formulario 5-Compromisos'!B43+'Formulario 5-Compromisos'!B58</f>
        <v>0</v>
      </c>
      <c r="C13" s="579">
        <f>'Formulario 5-Compromisos'!C13+'Formulario 5-Compromisos'!C28+'Formulario 5-Compromisos'!C43+'Formulario 5-Compromisos'!C58</f>
        <v>0</v>
      </c>
      <c r="D13" s="579">
        <f>'Formulario 5-Compromisos'!D13+'Formulario 5-Compromisos'!D28+'Formulario 5-Compromisos'!D43+'Formulario 5-Compromisos'!D58</f>
        <v>0</v>
      </c>
      <c r="E13" s="581">
        <f t="shared" si="0"/>
        <v>0</v>
      </c>
      <c r="F13" s="581">
        <f t="shared" si="1"/>
        <v>0</v>
      </c>
    </row>
    <row r="14" spans="1:6" ht="18" customHeight="1">
      <c r="A14" s="433" t="s">
        <v>70</v>
      </c>
      <c r="B14" s="579">
        <f>'Formulario 5-Compromisos'!B14+'Formulario 5-Compromisos'!B29+'Formulario 5-Compromisos'!B44+'Formulario 5-Compromisos'!B59</f>
        <v>0</v>
      </c>
      <c r="C14" s="579">
        <f>'Formulario 5-Compromisos'!C14+'Formulario 5-Compromisos'!C29+'Formulario 5-Compromisos'!C44+'Formulario 5-Compromisos'!C59</f>
        <v>0</v>
      </c>
      <c r="D14" s="579">
        <f>'Formulario 5-Compromisos'!D14+'Formulario 5-Compromisos'!D29+'Formulario 5-Compromisos'!D44+'Formulario 5-Compromisos'!D59</f>
        <v>0</v>
      </c>
      <c r="E14" s="581">
        <f t="shared" si="0"/>
        <v>0</v>
      </c>
      <c r="F14" s="581">
        <f t="shared" si="1"/>
        <v>0</v>
      </c>
    </row>
    <row r="15" spans="1:6" ht="18" customHeight="1">
      <c r="A15" s="433" t="s">
        <v>71</v>
      </c>
      <c r="B15" s="579">
        <f>'Formulario 5-Compromisos'!B15+'Formulario 5-Compromisos'!B30+'Formulario 5-Compromisos'!B45+'Formulario 5-Compromisos'!B60</f>
        <v>684949843.4300001</v>
      </c>
      <c r="C15" s="579">
        <f>'Formulario 5-Compromisos'!C15+'Formulario 5-Compromisos'!C30+'Formulario 5-Compromisos'!C45+'Formulario 5-Compromisos'!C60</f>
        <v>15287141.899999999</v>
      </c>
      <c r="D15" s="579">
        <f>'Formulario 5-Compromisos'!D15+'Formulario 5-Compromisos'!D30+'Formulario 5-Compromisos'!D45+'Formulario 5-Compromisos'!D60</f>
        <v>525916434.9</v>
      </c>
      <c r="E15" s="581">
        <f t="shared" si="0"/>
        <v>541203576.8</v>
      </c>
      <c r="F15" s="581">
        <f t="shared" si="1"/>
        <v>143746266.6300001</v>
      </c>
    </row>
    <row r="16" spans="1:6" ht="18" customHeight="1">
      <c r="A16" s="433" t="s">
        <v>72</v>
      </c>
      <c r="B16" s="579">
        <f>'Formulario 5-Compromisos'!B16+'Formulario 5-Compromisos'!B31+'Formulario 5-Compromisos'!B46+'Formulario 5-Compromisos'!B61</f>
        <v>0</v>
      </c>
      <c r="C16" s="579">
        <f>'Formulario 5-Compromisos'!C16+'Formulario 5-Compromisos'!C31+'Formulario 5-Compromisos'!C46+'Formulario 5-Compromisos'!C61</f>
        <v>0</v>
      </c>
      <c r="D16" s="579">
        <f>'Formulario 5-Compromisos'!D16+'Formulario 5-Compromisos'!D31+'Formulario 5-Compromisos'!D46+'Formulario 5-Compromisos'!D61</f>
        <v>0</v>
      </c>
      <c r="E16" s="581">
        <f t="shared" si="0"/>
        <v>0</v>
      </c>
      <c r="F16" s="581">
        <f t="shared" si="1"/>
        <v>0</v>
      </c>
    </row>
    <row r="17" spans="1:6" ht="18" customHeight="1">
      <c r="A17" s="433" t="s">
        <v>73</v>
      </c>
      <c r="B17" s="579">
        <f>'Formulario 5-Compromisos'!B17+'Formulario 5-Compromisos'!B32+'Formulario 5-Compromisos'!B47+'Formulario 5-Compromisos'!B62</f>
        <v>0</v>
      </c>
      <c r="C17" s="579">
        <f>'Formulario 5-Compromisos'!C17+'Formulario 5-Compromisos'!C32+'Formulario 5-Compromisos'!C47+'Formulario 5-Compromisos'!C62</f>
        <v>0</v>
      </c>
      <c r="D17" s="579">
        <f>'Formulario 5-Compromisos'!D17+'Formulario 5-Compromisos'!D32+'Formulario 5-Compromisos'!D47+'Formulario 5-Compromisos'!D62</f>
        <v>0</v>
      </c>
      <c r="E17" s="581">
        <f t="shared" si="0"/>
        <v>0</v>
      </c>
      <c r="F17" s="581">
        <f t="shared" si="1"/>
        <v>0</v>
      </c>
    </row>
    <row r="18" spans="1:6" ht="18" customHeight="1">
      <c r="A18" s="433" t="s">
        <v>74</v>
      </c>
      <c r="B18" s="579">
        <f>'Formulario 5-Compromisos'!B18+'Formulario 5-Compromisos'!B33+'Formulario 5-Compromisos'!B48+'Formulario 5-Compromisos'!B63</f>
        <v>0</v>
      </c>
      <c r="C18" s="579">
        <f>'Formulario 5-Compromisos'!C18+'Formulario 5-Compromisos'!C33+'Formulario 5-Compromisos'!C48+'Formulario 5-Compromisos'!C63</f>
        <v>0</v>
      </c>
      <c r="D18" s="579">
        <f>'Formulario 5-Compromisos'!D18+'Formulario 5-Compromisos'!D33+'Formulario 5-Compromisos'!D48+'Formulario 5-Compromisos'!D63</f>
        <v>0</v>
      </c>
      <c r="E18" s="581">
        <f t="shared" si="0"/>
        <v>0</v>
      </c>
      <c r="F18" s="581">
        <f t="shared" si="1"/>
        <v>0</v>
      </c>
    </row>
    <row r="19" spans="1:6" ht="18" customHeight="1">
      <c r="A19" s="433" t="s">
        <v>75</v>
      </c>
      <c r="B19" s="579">
        <f>'Formulario 5-Compromisos'!B19+'Formulario 5-Compromisos'!B34+'Formulario 5-Compromisos'!B49+'Formulario 5-Compromisos'!B64</f>
        <v>0</v>
      </c>
      <c r="C19" s="579">
        <f>'Formulario 5-Compromisos'!C19+'Formulario 5-Compromisos'!C34+'Formulario 5-Compromisos'!C49+'Formulario 5-Compromisos'!C64</f>
        <v>0</v>
      </c>
      <c r="D19" s="579">
        <f>'Formulario 5-Compromisos'!D19+'Formulario 5-Compromisos'!D34+'Formulario 5-Compromisos'!D49+'Formulario 5-Compromisos'!D64</f>
        <v>0</v>
      </c>
      <c r="E19" s="581">
        <f t="shared" si="0"/>
        <v>0</v>
      </c>
      <c r="F19" s="581">
        <f t="shared" si="1"/>
        <v>0</v>
      </c>
    </row>
    <row r="22" spans="1:5" ht="14.25">
      <c r="A22" s="424" t="s">
        <v>1085</v>
      </c>
      <c r="B22" s="424"/>
      <c r="C22" s="601"/>
      <c r="D22" s="601"/>
      <c r="E22" s="601"/>
    </row>
    <row r="23" spans="1:5" ht="15">
      <c r="A23" s="598" t="s">
        <v>76</v>
      </c>
      <c r="B23" s="615"/>
      <c r="C23" s="601"/>
      <c r="D23" s="598" t="s">
        <v>77</v>
      </c>
      <c r="E23" s="615"/>
    </row>
    <row r="24" spans="1:5" ht="14.25">
      <c r="A24" s="601"/>
      <c r="B24" s="601"/>
      <c r="C24" s="601"/>
      <c r="D24" s="601"/>
      <c r="E24" s="601"/>
    </row>
    <row r="25" spans="1:5" ht="14.25">
      <c r="A25" s="601"/>
      <c r="B25" s="601"/>
      <c r="C25" s="601"/>
      <c r="D25" s="601"/>
      <c r="E25" s="601"/>
    </row>
    <row r="26" spans="1:5" ht="14.25">
      <c r="A26" s="427" t="s">
        <v>1089</v>
      </c>
      <c r="B26" s="427"/>
      <c r="C26" s="601"/>
      <c r="D26" s="804">
        <v>42046</v>
      </c>
      <c r="E26" s="601"/>
    </row>
    <row r="27" spans="1:5" ht="15">
      <c r="A27" s="617" t="s">
        <v>78</v>
      </c>
      <c r="B27" s="601"/>
      <c r="C27" s="601"/>
      <c r="D27" s="598" t="s">
        <v>79</v>
      </c>
      <c r="E27" s="615"/>
    </row>
    <row r="28" spans="1:5" ht="14.25">
      <c r="A28" s="601"/>
      <c r="B28" s="601"/>
      <c r="C28" s="601"/>
      <c r="D28" s="601"/>
      <c r="E28" s="601"/>
    </row>
  </sheetData>
  <sheetProtection password="8FB6" sheet="1"/>
  <mergeCells count="5">
    <mergeCell ref="A7:F7"/>
    <mergeCell ref="A2:F2"/>
    <mergeCell ref="A3:F3"/>
    <mergeCell ref="A4:F4"/>
    <mergeCell ref="A5:F5"/>
  </mergeCells>
  <printOptions/>
  <pageMargins left="0" right="0" top="0.7480314960629921" bottom="0.7480314960629921" header="0.31496062992125984" footer="0.31496062992125984"/>
  <pageSetup horizontalDpi="300" verticalDpi="300" orientation="landscape" scale="80" r:id="rId2"/>
  <drawing r:id="rId1"/>
</worksheet>
</file>

<file path=xl/worksheets/sheet16.xml><?xml version="1.0" encoding="utf-8"?>
<worksheet xmlns="http://schemas.openxmlformats.org/spreadsheetml/2006/main" xmlns:r="http://schemas.openxmlformats.org/officeDocument/2006/relationships">
  <dimension ref="A2:G73"/>
  <sheetViews>
    <sheetView showGridLines="0" zoomScale="75" zoomScaleNormal="75" zoomScalePageLayoutView="0" workbookViewId="0" topLeftCell="A31">
      <selection activeCell="G45" sqref="G45"/>
    </sheetView>
  </sheetViews>
  <sheetFormatPr defaultColWidth="11.421875" defaultRowHeight="12.75"/>
  <cols>
    <col min="1" max="1" width="27.8515625" style="1" bestFit="1" customWidth="1"/>
    <col min="2" max="2" width="21.8515625" style="1" customWidth="1"/>
    <col min="3" max="3" width="23.7109375" style="1" customWidth="1"/>
    <col min="4" max="4" width="21.57421875" style="1" customWidth="1"/>
    <col min="5" max="5" width="29.28125" style="1" customWidth="1"/>
    <col min="6" max="6" width="27.28125" style="1" customWidth="1"/>
    <col min="7" max="7" width="22.7109375" style="1" customWidth="1"/>
    <col min="8" max="16384" width="11.421875" style="1" customWidth="1"/>
  </cols>
  <sheetData>
    <row r="1" ht="12.75"/>
    <row r="2" spans="1:6" ht="12.75">
      <c r="A2" s="809" t="s">
        <v>80</v>
      </c>
      <c r="B2" s="809"/>
      <c r="C2" s="809"/>
      <c r="D2" s="809"/>
      <c r="E2" s="809"/>
      <c r="F2" s="809"/>
    </row>
    <row r="3" spans="1:6" ht="12.75">
      <c r="A3" s="809" t="str">
        <f>+DATOS!A3</f>
        <v>MUNICIPALIDAD DE FLORES</v>
      </c>
      <c r="B3" s="809"/>
      <c r="C3" s="809"/>
      <c r="D3" s="809"/>
      <c r="E3" s="809"/>
      <c r="F3" s="809"/>
    </row>
    <row r="4" spans="1:6" ht="12.75">
      <c r="A4" s="809" t="s">
        <v>59</v>
      </c>
      <c r="B4" s="809"/>
      <c r="C4" s="809"/>
      <c r="D4" s="809"/>
      <c r="E4" s="809"/>
      <c r="F4" s="809"/>
    </row>
    <row r="5" spans="1:6" ht="12.75">
      <c r="A5" s="858" t="s">
        <v>930</v>
      </c>
      <c r="B5" s="858"/>
      <c r="C5" s="858"/>
      <c r="D5" s="858"/>
      <c r="E5" s="858"/>
      <c r="F5" s="858"/>
    </row>
    <row r="6" ht="12.75"/>
    <row r="7" spans="1:6" ht="15.75">
      <c r="A7" s="857" t="s">
        <v>81</v>
      </c>
      <c r="B7" s="857"/>
      <c r="C7" s="857"/>
      <c r="D7" s="857"/>
      <c r="E7" s="857"/>
      <c r="F7" s="857"/>
    </row>
    <row r="8" ht="13.5" thickBot="1"/>
    <row r="9" spans="1:7" ht="26.25" thickBot="1">
      <c r="A9" s="429" t="s">
        <v>60</v>
      </c>
      <c r="B9" s="430" t="s">
        <v>61</v>
      </c>
      <c r="C9" s="430" t="s">
        <v>62</v>
      </c>
      <c r="D9" s="430" t="s">
        <v>63</v>
      </c>
      <c r="E9" s="430" t="s">
        <v>64</v>
      </c>
      <c r="F9" s="431" t="s">
        <v>65</v>
      </c>
      <c r="G9" s="431" t="s">
        <v>82</v>
      </c>
    </row>
    <row r="10" spans="1:7" ht="12.75">
      <c r="A10" s="432" t="s">
        <v>66</v>
      </c>
      <c r="B10" s="577"/>
      <c r="C10" s="577"/>
      <c r="D10" s="577"/>
      <c r="E10" s="579">
        <f>C10+D10</f>
        <v>0</v>
      </c>
      <c r="F10" s="579">
        <f>B10-E10</f>
        <v>0</v>
      </c>
      <c r="G10" s="580"/>
    </row>
    <row r="11" spans="1:7" ht="25.5">
      <c r="A11" s="433" t="s">
        <v>67</v>
      </c>
      <c r="B11" s="578">
        <v>84097323.77</v>
      </c>
      <c r="C11" s="578">
        <v>56185193.66</v>
      </c>
      <c r="D11" s="578">
        <v>12313051.98</v>
      </c>
      <c r="E11" s="581">
        <f aca="true" t="shared" si="0" ref="E11:E19">C11+D11</f>
        <v>68498245.64</v>
      </c>
      <c r="F11" s="581">
        <f aca="true" t="shared" si="1" ref="F11:F19">B11-E11</f>
        <v>15599078.129999995</v>
      </c>
      <c r="G11" s="580" t="s">
        <v>1014</v>
      </c>
    </row>
    <row r="12" spans="1:7" ht="25.5">
      <c r="A12" s="433" t="s">
        <v>68</v>
      </c>
      <c r="B12" s="578">
        <v>13564551.73</v>
      </c>
      <c r="C12" s="578">
        <v>7581636.39</v>
      </c>
      <c r="D12" s="578">
        <v>3108719</v>
      </c>
      <c r="E12" s="581">
        <f t="shared" si="0"/>
        <v>10690355.39</v>
      </c>
      <c r="F12" s="581">
        <f t="shared" si="1"/>
        <v>2874196.34</v>
      </c>
      <c r="G12" s="580" t="s">
        <v>1015</v>
      </c>
    </row>
    <row r="13" spans="1:7" ht="12.75">
      <c r="A13" s="433" t="s">
        <v>69</v>
      </c>
      <c r="B13" s="578"/>
      <c r="C13" s="578"/>
      <c r="D13" s="578"/>
      <c r="E13" s="581">
        <f t="shared" si="0"/>
        <v>0</v>
      </c>
      <c r="F13" s="581">
        <f t="shared" si="1"/>
        <v>0</v>
      </c>
      <c r="G13" s="580"/>
    </row>
    <row r="14" spans="1:7" ht="12.75">
      <c r="A14" s="433" t="s">
        <v>70</v>
      </c>
      <c r="B14" s="578"/>
      <c r="C14" s="578"/>
      <c r="D14" s="578"/>
      <c r="E14" s="581">
        <f t="shared" si="0"/>
        <v>0</v>
      </c>
      <c r="F14" s="581">
        <f t="shared" si="1"/>
        <v>0</v>
      </c>
      <c r="G14" s="580"/>
    </row>
    <row r="15" spans="1:7" ht="12.75">
      <c r="A15" s="433" t="s">
        <v>71</v>
      </c>
      <c r="B15" s="578">
        <v>48408600</v>
      </c>
      <c r="C15" s="578">
        <v>5539807.89</v>
      </c>
      <c r="D15" s="578">
        <v>22744433.09</v>
      </c>
      <c r="E15" s="581">
        <f t="shared" si="0"/>
        <v>28284240.98</v>
      </c>
      <c r="F15" s="581">
        <f t="shared" si="1"/>
        <v>20124359.02</v>
      </c>
      <c r="G15" s="580" t="s">
        <v>1016</v>
      </c>
    </row>
    <row r="16" spans="1:7" ht="12.75">
      <c r="A16" s="433" t="s">
        <v>72</v>
      </c>
      <c r="B16" s="578"/>
      <c r="C16" s="578"/>
      <c r="D16" s="578"/>
      <c r="E16" s="581">
        <f t="shared" si="0"/>
        <v>0</v>
      </c>
      <c r="F16" s="581">
        <f t="shared" si="1"/>
        <v>0</v>
      </c>
      <c r="G16" s="580"/>
    </row>
    <row r="17" spans="1:7" ht="12.75">
      <c r="A17" s="433" t="s">
        <v>73</v>
      </c>
      <c r="B17" s="578"/>
      <c r="C17" s="578"/>
      <c r="D17" s="578"/>
      <c r="E17" s="581">
        <f t="shared" si="0"/>
        <v>0</v>
      </c>
      <c r="F17" s="581">
        <f t="shared" si="1"/>
        <v>0</v>
      </c>
      <c r="G17" s="580"/>
    </row>
    <row r="18" spans="1:7" ht="12.75">
      <c r="A18" s="433" t="s">
        <v>74</v>
      </c>
      <c r="B18" s="578"/>
      <c r="C18" s="578"/>
      <c r="D18" s="578"/>
      <c r="E18" s="581">
        <f t="shared" si="0"/>
        <v>0</v>
      </c>
      <c r="F18" s="581">
        <f t="shared" si="1"/>
        <v>0</v>
      </c>
      <c r="G18" s="580"/>
    </row>
    <row r="19" spans="1:7" ht="12.75">
      <c r="A19" s="433" t="s">
        <v>75</v>
      </c>
      <c r="B19" s="578"/>
      <c r="C19" s="578"/>
      <c r="D19" s="578"/>
      <c r="E19" s="581">
        <f t="shared" si="0"/>
        <v>0</v>
      </c>
      <c r="F19" s="581">
        <f t="shared" si="1"/>
        <v>0</v>
      </c>
      <c r="G19" s="580"/>
    </row>
    <row r="20" ht="12.75"/>
    <row r="21" ht="12.75"/>
    <row r="22" spans="1:6" ht="15.75">
      <c r="A22" s="857" t="s">
        <v>83</v>
      </c>
      <c r="B22" s="857"/>
      <c r="C22" s="857"/>
      <c r="D22" s="857"/>
      <c r="E22" s="857"/>
      <c r="F22" s="857"/>
    </row>
    <row r="23" ht="13.5" thickBot="1"/>
    <row r="24" spans="1:7" ht="26.25" thickBot="1">
      <c r="A24" s="429" t="s">
        <v>60</v>
      </c>
      <c r="B24" s="430" t="s">
        <v>61</v>
      </c>
      <c r="C24" s="430" t="s">
        <v>62</v>
      </c>
      <c r="D24" s="430" t="s">
        <v>63</v>
      </c>
      <c r="E24" s="430" t="s">
        <v>64</v>
      </c>
      <c r="F24" s="431" t="s">
        <v>65</v>
      </c>
      <c r="G24" s="431" t="s">
        <v>82</v>
      </c>
    </row>
    <row r="25" spans="1:7" ht="12.75">
      <c r="A25" s="432" t="s">
        <v>66</v>
      </c>
      <c r="B25" s="577"/>
      <c r="C25" s="577"/>
      <c r="D25" s="577"/>
      <c r="E25" s="579">
        <f>C25+D25</f>
        <v>0</v>
      </c>
      <c r="F25" s="579">
        <f>B25-E25</f>
        <v>0</v>
      </c>
      <c r="G25" s="580"/>
    </row>
    <row r="26" spans="1:7" ht="38.25">
      <c r="A26" s="433" t="s">
        <v>67</v>
      </c>
      <c r="B26" s="578">
        <v>335068348.6</v>
      </c>
      <c r="C26" s="578">
        <v>250352619.86</v>
      </c>
      <c r="D26" s="578">
        <v>16752971.91</v>
      </c>
      <c r="E26" s="581">
        <f aca="true" t="shared" si="2" ref="E26:E34">C26+D26</f>
        <v>267105591.77</v>
      </c>
      <c r="F26" s="581">
        <f aca="true" t="shared" si="3" ref="F26:F34">B26-E26</f>
        <v>67962756.83000001</v>
      </c>
      <c r="G26" s="580" t="s">
        <v>1017</v>
      </c>
    </row>
    <row r="27" spans="1:7" ht="38.25">
      <c r="A27" s="433" t="s">
        <v>68</v>
      </c>
      <c r="B27" s="578">
        <v>66414664.48</v>
      </c>
      <c r="C27" s="578">
        <v>18018529.05</v>
      </c>
      <c r="D27" s="578">
        <v>24689654.35</v>
      </c>
      <c r="E27" s="581">
        <f t="shared" si="2"/>
        <v>42708183.400000006</v>
      </c>
      <c r="F27" s="581">
        <f t="shared" si="3"/>
        <v>23706481.07999999</v>
      </c>
      <c r="G27" s="580" t="s">
        <v>1018</v>
      </c>
    </row>
    <row r="28" spans="1:7" ht="12.75">
      <c r="A28" s="433" t="s">
        <v>69</v>
      </c>
      <c r="B28" s="578"/>
      <c r="C28" s="578"/>
      <c r="D28" s="578"/>
      <c r="E28" s="581">
        <f t="shared" si="2"/>
        <v>0</v>
      </c>
      <c r="F28" s="581">
        <f t="shared" si="3"/>
        <v>0</v>
      </c>
      <c r="G28" s="580"/>
    </row>
    <row r="29" spans="1:7" ht="12.75">
      <c r="A29" s="433" t="s">
        <v>70</v>
      </c>
      <c r="B29" s="578"/>
      <c r="C29" s="578"/>
      <c r="D29" s="578"/>
      <c r="E29" s="581">
        <f t="shared" si="2"/>
        <v>0</v>
      </c>
      <c r="F29" s="581">
        <f t="shared" si="3"/>
        <v>0</v>
      </c>
      <c r="G29" s="580"/>
    </row>
    <row r="30" spans="1:7" ht="25.5">
      <c r="A30" s="433" t="s">
        <v>71</v>
      </c>
      <c r="B30" s="578">
        <v>180707696.81</v>
      </c>
      <c r="C30" s="578">
        <v>6525334.01</v>
      </c>
      <c r="D30" s="578">
        <v>105211359</v>
      </c>
      <c r="E30" s="581">
        <f t="shared" si="2"/>
        <v>111736693.01</v>
      </c>
      <c r="F30" s="581">
        <f t="shared" si="3"/>
        <v>68971003.8</v>
      </c>
      <c r="G30" s="580" t="s">
        <v>1019</v>
      </c>
    </row>
    <row r="31" spans="1:7" ht="12.75">
      <c r="A31" s="433" t="s">
        <v>72</v>
      </c>
      <c r="B31" s="578"/>
      <c r="C31" s="578"/>
      <c r="D31" s="578"/>
      <c r="E31" s="581">
        <f t="shared" si="2"/>
        <v>0</v>
      </c>
      <c r="F31" s="581">
        <f t="shared" si="3"/>
        <v>0</v>
      </c>
      <c r="G31" s="580"/>
    </row>
    <row r="32" spans="1:7" ht="12.75">
      <c r="A32" s="433" t="s">
        <v>73</v>
      </c>
      <c r="B32" s="578"/>
      <c r="C32" s="578"/>
      <c r="D32" s="578"/>
      <c r="E32" s="581">
        <f>C32+D32</f>
        <v>0</v>
      </c>
      <c r="F32" s="581">
        <f t="shared" si="3"/>
        <v>0</v>
      </c>
      <c r="G32" s="580"/>
    </row>
    <row r="33" spans="1:7" ht="12.75">
      <c r="A33" s="433" t="s">
        <v>74</v>
      </c>
      <c r="B33" s="578"/>
      <c r="C33" s="578"/>
      <c r="D33" s="578"/>
      <c r="E33" s="581">
        <f t="shared" si="2"/>
        <v>0</v>
      </c>
      <c r="F33" s="581">
        <f t="shared" si="3"/>
        <v>0</v>
      </c>
      <c r="G33" s="580"/>
    </row>
    <row r="34" spans="1:7" ht="12.75">
      <c r="A34" s="433" t="s">
        <v>75</v>
      </c>
      <c r="B34" s="578"/>
      <c r="C34" s="578"/>
      <c r="D34" s="578"/>
      <c r="E34" s="581">
        <f t="shared" si="2"/>
        <v>0</v>
      </c>
      <c r="F34" s="581">
        <f t="shared" si="3"/>
        <v>0</v>
      </c>
      <c r="G34" s="580"/>
    </row>
    <row r="35" ht="12.75"/>
    <row r="36" ht="12.75"/>
    <row r="37" spans="1:6" ht="15.75">
      <c r="A37" s="857" t="s">
        <v>84</v>
      </c>
      <c r="B37" s="857"/>
      <c r="C37" s="857"/>
      <c r="D37" s="857"/>
      <c r="E37" s="857"/>
      <c r="F37" s="857"/>
    </row>
    <row r="38" ht="13.5" thickBot="1"/>
    <row r="39" spans="1:7" ht="26.25" thickBot="1">
      <c r="A39" s="429" t="s">
        <v>60</v>
      </c>
      <c r="B39" s="430" t="s">
        <v>61</v>
      </c>
      <c r="C39" s="430" t="s">
        <v>62</v>
      </c>
      <c r="D39" s="430" t="s">
        <v>63</v>
      </c>
      <c r="E39" s="430" t="s">
        <v>64</v>
      </c>
      <c r="F39" s="431" t="s">
        <v>65</v>
      </c>
      <c r="G39" s="431" t="s">
        <v>82</v>
      </c>
    </row>
    <row r="40" spans="1:7" ht="12.75">
      <c r="A40" s="432" t="s">
        <v>66</v>
      </c>
      <c r="B40" s="577"/>
      <c r="C40" s="577"/>
      <c r="D40" s="577"/>
      <c r="E40" s="579">
        <f>C40+D40</f>
        <v>0</v>
      </c>
      <c r="F40" s="579">
        <f>B40-E40</f>
        <v>0</v>
      </c>
      <c r="G40" s="580"/>
    </row>
    <row r="41" spans="1:7" ht="12.75">
      <c r="A41" s="433" t="s">
        <v>67</v>
      </c>
      <c r="B41" s="578"/>
      <c r="C41" s="578"/>
      <c r="D41" s="578"/>
      <c r="E41" s="581">
        <f aca="true" t="shared" si="4" ref="E41:E49">C41+D41</f>
        <v>0</v>
      </c>
      <c r="F41" s="581">
        <f aca="true" t="shared" si="5" ref="F41:F49">B41-E41</f>
        <v>0</v>
      </c>
      <c r="G41" s="580"/>
    </row>
    <row r="42" spans="1:7" ht="12.75">
      <c r="A42" s="433" t="s">
        <v>68</v>
      </c>
      <c r="B42" s="578">
        <v>23040000</v>
      </c>
      <c r="C42" s="578">
        <v>598778.41</v>
      </c>
      <c r="D42" s="578">
        <v>15799455</v>
      </c>
      <c r="E42" s="581">
        <f t="shared" si="4"/>
        <v>16398233.41</v>
      </c>
      <c r="F42" s="581">
        <f t="shared" si="5"/>
        <v>6641766.59</v>
      </c>
      <c r="G42" s="580"/>
    </row>
    <row r="43" spans="1:7" ht="12.75">
      <c r="A43" s="433" t="s">
        <v>69</v>
      </c>
      <c r="B43" s="578"/>
      <c r="C43" s="578"/>
      <c r="D43" s="578"/>
      <c r="E43" s="581">
        <f t="shared" si="4"/>
        <v>0</v>
      </c>
      <c r="F43" s="581">
        <f t="shared" si="5"/>
        <v>0</v>
      </c>
      <c r="G43" s="580"/>
    </row>
    <row r="44" spans="1:7" ht="12.75">
      <c r="A44" s="433" t="s">
        <v>70</v>
      </c>
      <c r="B44" s="578"/>
      <c r="C44" s="578"/>
      <c r="D44" s="578"/>
      <c r="E44" s="581">
        <f t="shared" si="4"/>
        <v>0</v>
      </c>
      <c r="F44" s="581">
        <f t="shared" si="5"/>
        <v>0</v>
      </c>
      <c r="G44" s="580"/>
    </row>
    <row r="45" spans="1:7" ht="38.25">
      <c r="A45" s="433" t="s">
        <v>71</v>
      </c>
      <c r="B45" s="578">
        <v>455833546.62</v>
      </c>
      <c r="C45" s="578">
        <v>3222000</v>
      </c>
      <c r="D45" s="578">
        <v>397960642.81</v>
      </c>
      <c r="E45" s="581">
        <f t="shared" si="4"/>
        <v>401182642.81</v>
      </c>
      <c r="F45" s="581">
        <f t="shared" si="5"/>
        <v>54650903.81</v>
      </c>
      <c r="G45" s="580" t="s">
        <v>1020</v>
      </c>
    </row>
    <row r="46" spans="1:7" ht="12.75">
      <c r="A46" s="433" t="s">
        <v>72</v>
      </c>
      <c r="B46" s="578"/>
      <c r="C46" s="578"/>
      <c r="D46" s="578"/>
      <c r="E46" s="581">
        <f t="shared" si="4"/>
        <v>0</v>
      </c>
      <c r="F46" s="581">
        <f t="shared" si="5"/>
        <v>0</v>
      </c>
      <c r="G46" s="580"/>
    </row>
    <row r="47" spans="1:7" ht="12.75">
      <c r="A47" s="433" t="s">
        <v>73</v>
      </c>
      <c r="B47" s="578"/>
      <c r="C47" s="578"/>
      <c r="D47" s="578"/>
      <c r="E47" s="581">
        <f t="shared" si="4"/>
        <v>0</v>
      </c>
      <c r="F47" s="581">
        <f t="shared" si="5"/>
        <v>0</v>
      </c>
      <c r="G47" s="580"/>
    </row>
    <row r="48" spans="1:7" ht="12.75">
      <c r="A48" s="433" t="s">
        <v>74</v>
      </c>
      <c r="B48" s="578"/>
      <c r="C48" s="578"/>
      <c r="D48" s="578"/>
      <c r="E48" s="581">
        <f t="shared" si="4"/>
        <v>0</v>
      </c>
      <c r="F48" s="581">
        <f t="shared" si="5"/>
        <v>0</v>
      </c>
      <c r="G48" s="580"/>
    </row>
    <row r="49" spans="1:7" ht="12.75">
      <c r="A49" s="433" t="s">
        <v>75</v>
      </c>
      <c r="B49" s="578"/>
      <c r="C49" s="578"/>
      <c r="D49" s="578"/>
      <c r="E49" s="581">
        <f t="shared" si="4"/>
        <v>0</v>
      </c>
      <c r="F49" s="581">
        <f t="shared" si="5"/>
        <v>0</v>
      </c>
      <c r="G49" s="580"/>
    </row>
    <row r="50" ht="12.75"/>
    <row r="51" ht="12.75"/>
    <row r="52" spans="1:6" ht="15.75">
      <c r="A52" s="857" t="s">
        <v>85</v>
      </c>
      <c r="B52" s="857"/>
      <c r="C52" s="857"/>
      <c r="D52" s="857"/>
      <c r="E52" s="857"/>
      <c r="F52" s="857"/>
    </row>
    <row r="53" ht="13.5" thickBot="1"/>
    <row r="54" spans="1:7" ht="26.25" thickBot="1">
      <c r="A54" s="429" t="s">
        <v>60</v>
      </c>
      <c r="B54" s="430" t="s">
        <v>61</v>
      </c>
      <c r="C54" s="430" t="s">
        <v>62</v>
      </c>
      <c r="D54" s="430" t="s">
        <v>63</v>
      </c>
      <c r="E54" s="430" t="s">
        <v>64</v>
      </c>
      <c r="F54" s="431" t="s">
        <v>65</v>
      </c>
      <c r="G54" s="431" t="s">
        <v>82</v>
      </c>
    </row>
    <row r="55" spans="1:7" ht="12.75">
      <c r="A55" s="432" t="s">
        <v>66</v>
      </c>
      <c r="B55" s="577"/>
      <c r="C55" s="577"/>
      <c r="D55" s="577"/>
      <c r="E55" s="579">
        <f>C55+D55</f>
        <v>0</v>
      </c>
      <c r="F55" s="579">
        <f>B55-E55</f>
        <v>0</v>
      </c>
      <c r="G55" s="580"/>
    </row>
    <row r="56" spans="1:7" ht="12.75">
      <c r="A56" s="433" t="s">
        <v>67</v>
      </c>
      <c r="B56" s="578"/>
      <c r="C56" s="578"/>
      <c r="D56" s="578"/>
      <c r="E56" s="581">
        <f aca="true" t="shared" si="6" ref="E56:E64">C56+D56</f>
        <v>0</v>
      </c>
      <c r="F56" s="581">
        <f aca="true" t="shared" si="7" ref="F56:F64">B56-E56</f>
        <v>0</v>
      </c>
      <c r="G56" s="580"/>
    </row>
    <row r="57" spans="1:7" ht="12.75">
      <c r="A57" s="433" t="s">
        <v>68</v>
      </c>
      <c r="B57" s="578"/>
      <c r="C57" s="578"/>
      <c r="D57" s="578"/>
      <c r="E57" s="581">
        <f t="shared" si="6"/>
        <v>0</v>
      </c>
      <c r="F57" s="581">
        <f t="shared" si="7"/>
        <v>0</v>
      </c>
      <c r="G57" s="580"/>
    </row>
    <row r="58" spans="1:7" ht="12.75">
      <c r="A58" s="433" t="s">
        <v>69</v>
      </c>
      <c r="B58" s="578"/>
      <c r="C58" s="578"/>
      <c r="D58" s="578"/>
      <c r="E58" s="581">
        <f t="shared" si="6"/>
        <v>0</v>
      </c>
      <c r="F58" s="581">
        <f t="shared" si="7"/>
        <v>0</v>
      </c>
      <c r="G58" s="580"/>
    </row>
    <row r="59" spans="1:7" ht="12.75">
      <c r="A59" s="433" t="s">
        <v>70</v>
      </c>
      <c r="B59" s="578"/>
      <c r="C59" s="578"/>
      <c r="D59" s="578"/>
      <c r="E59" s="581">
        <f t="shared" si="6"/>
        <v>0</v>
      </c>
      <c r="F59" s="581">
        <f t="shared" si="7"/>
        <v>0</v>
      </c>
      <c r="G59" s="580"/>
    </row>
    <row r="60" spans="1:7" ht="12.75">
      <c r="A60" s="433" t="s">
        <v>71</v>
      </c>
      <c r="B60" s="578"/>
      <c r="C60" s="578"/>
      <c r="D60" s="578"/>
      <c r="E60" s="581">
        <f t="shared" si="6"/>
        <v>0</v>
      </c>
      <c r="F60" s="581">
        <f t="shared" si="7"/>
        <v>0</v>
      </c>
      <c r="G60" s="580"/>
    </row>
    <row r="61" spans="1:7" ht="12.75">
      <c r="A61" s="433" t="s">
        <v>72</v>
      </c>
      <c r="B61" s="578"/>
      <c r="C61" s="578"/>
      <c r="D61" s="578"/>
      <c r="E61" s="581">
        <f t="shared" si="6"/>
        <v>0</v>
      </c>
      <c r="F61" s="581">
        <f t="shared" si="7"/>
        <v>0</v>
      </c>
      <c r="G61" s="580"/>
    </row>
    <row r="62" spans="1:7" ht="12.75">
      <c r="A62" s="433" t="s">
        <v>73</v>
      </c>
      <c r="B62" s="578"/>
      <c r="C62" s="578"/>
      <c r="D62" s="578"/>
      <c r="E62" s="581">
        <f t="shared" si="6"/>
        <v>0</v>
      </c>
      <c r="F62" s="581">
        <f t="shared" si="7"/>
        <v>0</v>
      </c>
      <c r="G62" s="580"/>
    </row>
    <row r="63" spans="1:7" ht="12.75">
      <c r="A63" s="433" t="s">
        <v>74</v>
      </c>
      <c r="B63" s="578"/>
      <c r="C63" s="578"/>
      <c r="D63" s="578"/>
      <c r="E63" s="581">
        <f t="shared" si="6"/>
        <v>0</v>
      </c>
      <c r="F63" s="581">
        <f t="shared" si="7"/>
        <v>0</v>
      </c>
      <c r="G63" s="580"/>
    </row>
    <row r="64" spans="1:7" ht="12.75">
      <c r="A64" s="433" t="s">
        <v>75</v>
      </c>
      <c r="B64" s="578"/>
      <c r="C64" s="578"/>
      <c r="D64" s="578"/>
      <c r="E64" s="581">
        <f t="shared" si="6"/>
        <v>0</v>
      </c>
      <c r="F64" s="581">
        <f t="shared" si="7"/>
        <v>0</v>
      </c>
      <c r="G64" s="580"/>
    </row>
    <row r="67" spans="1:5" ht="14.25">
      <c r="A67" s="424" t="s">
        <v>1085</v>
      </c>
      <c r="B67" s="424"/>
      <c r="C67" s="424"/>
      <c r="D67" s="424" t="s">
        <v>833</v>
      </c>
      <c r="E67" s="424"/>
    </row>
    <row r="68" spans="1:5" ht="15">
      <c r="A68" s="425" t="s">
        <v>76</v>
      </c>
      <c r="B68" s="426"/>
      <c r="C68" s="424"/>
      <c r="D68" s="425" t="s">
        <v>77</v>
      </c>
      <c r="E68" s="426"/>
    </row>
    <row r="69" spans="1:5" ht="14.25">
      <c r="A69" s="424"/>
      <c r="B69" s="424"/>
      <c r="C69" s="424"/>
      <c r="D69" s="424"/>
      <c r="E69" s="424"/>
    </row>
    <row r="70" spans="1:5" ht="14.25">
      <c r="A70" s="424"/>
      <c r="B70" s="424"/>
      <c r="C70" s="424"/>
      <c r="D70" s="424"/>
      <c r="E70" s="424"/>
    </row>
    <row r="71" spans="1:5" ht="14.25">
      <c r="A71" s="427" t="s">
        <v>1089</v>
      </c>
      <c r="B71" s="427"/>
      <c r="C71" s="424"/>
      <c r="D71" s="804">
        <v>42046</v>
      </c>
      <c r="E71" s="424"/>
    </row>
    <row r="72" spans="1:5" ht="15">
      <c r="A72" s="428" t="s">
        <v>78</v>
      </c>
      <c r="B72" s="424"/>
      <c r="C72" s="424"/>
      <c r="D72" s="425" t="s">
        <v>79</v>
      </c>
      <c r="E72" s="426"/>
    </row>
    <row r="73" spans="1:5" ht="14.25">
      <c r="A73" s="424"/>
      <c r="B73" s="424"/>
      <c r="C73" s="424"/>
      <c r="D73" s="424"/>
      <c r="E73" s="424"/>
    </row>
  </sheetData>
  <sheetProtection password="8FB6" sheet="1"/>
  <mergeCells count="8">
    <mergeCell ref="A37:F37"/>
    <mergeCell ref="A52:F52"/>
    <mergeCell ref="A2:F2"/>
    <mergeCell ref="A3:F3"/>
    <mergeCell ref="A4:F4"/>
    <mergeCell ref="A5:F5"/>
    <mergeCell ref="A7:F7"/>
    <mergeCell ref="A22:F22"/>
  </mergeCells>
  <printOptions/>
  <pageMargins left="0" right="0" top="0" bottom="0" header="0.31496062992125984" footer="0.31496062992125984"/>
  <pageSetup horizontalDpi="300" verticalDpi="300" orientation="landscape" scale="70"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V68"/>
  <sheetViews>
    <sheetView showGridLines="0" tabSelected="1" zoomScale="90" zoomScaleNormal="90" zoomScaleSheetLayoutView="100" zoomScalePageLayoutView="0" workbookViewId="0" topLeftCell="A40">
      <selection activeCell="C24" sqref="C24"/>
    </sheetView>
  </sheetViews>
  <sheetFormatPr defaultColWidth="11.421875" defaultRowHeight="12.75"/>
  <cols>
    <col min="1" max="1" width="51.00390625" style="2" customWidth="1"/>
    <col min="2" max="2" width="17.7109375" style="2" customWidth="1"/>
    <col min="3" max="3" width="18.8515625" style="2" customWidth="1"/>
    <col min="4" max="4" width="21.421875" style="2" customWidth="1"/>
    <col min="5" max="5" width="21.140625" style="2" bestFit="1" customWidth="1"/>
    <col min="6" max="6" width="17.140625" style="2" bestFit="1" customWidth="1"/>
    <col min="7" max="7" width="13.8515625" style="2" bestFit="1" customWidth="1"/>
    <col min="8" max="16384" width="11.421875" style="2" customWidth="1"/>
  </cols>
  <sheetData>
    <row r="1" spans="2:3" ht="12.75">
      <c r="B1" s="437"/>
      <c r="C1" s="437"/>
    </row>
    <row r="2" spans="1:3" ht="22.5">
      <c r="A2" s="859" t="s">
        <v>763</v>
      </c>
      <c r="B2" s="859"/>
      <c r="C2" s="859"/>
    </row>
    <row r="3" spans="1:3" ht="22.5">
      <c r="A3" s="859" t="str">
        <f>+DATOS!A3</f>
        <v>MUNICIPALIDAD DE FLORES</v>
      </c>
      <c r="B3" s="859"/>
      <c r="C3" s="859"/>
    </row>
    <row r="4" spans="1:3" ht="22.5">
      <c r="A4" s="859" t="s">
        <v>931</v>
      </c>
      <c r="B4" s="859"/>
      <c r="C4" s="859"/>
    </row>
    <row r="5" spans="1:3" ht="14.25">
      <c r="A5" s="860" t="s">
        <v>764</v>
      </c>
      <c r="B5" s="860"/>
      <c r="C5" s="860"/>
    </row>
    <row r="6" ht="14.25">
      <c r="A6" s="583"/>
    </row>
    <row r="7" spans="1:3" ht="17.25">
      <c r="A7" s="584"/>
      <c r="B7" s="585" t="s">
        <v>723</v>
      </c>
      <c r="C7" s="585" t="s">
        <v>772</v>
      </c>
    </row>
    <row r="8" spans="1:3" ht="18.75" customHeight="1">
      <c r="A8" s="586"/>
      <c r="B8" s="498"/>
      <c r="C8" s="498"/>
    </row>
    <row r="9" spans="1:6" ht="21.75" customHeight="1">
      <c r="A9" s="586" t="s">
        <v>765</v>
      </c>
      <c r="B9" s="498">
        <f>+RESULTADO!C10</f>
        <v>2339048052.9500003</v>
      </c>
      <c r="C9" s="498">
        <f>+RESULTADO!D10</f>
        <v>2346323091.02</v>
      </c>
      <c r="E9" s="626">
        <v>2311323091.02</v>
      </c>
      <c r="F9" s="805">
        <f>+C9-E9</f>
        <v>35000000</v>
      </c>
    </row>
    <row r="10" spans="1:3" ht="14.25">
      <c r="A10" s="587" t="s">
        <v>484</v>
      </c>
      <c r="B10" s="498"/>
      <c r="C10" s="498"/>
    </row>
    <row r="11" spans="1:3" ht="14.25">
      <c r="A11" s="584"/>
      <c r="B11" s="498"/>
      <c r="C11" s="498"/>
    </row>
    <row r="12" spans="1:6" ht="16.5" customHeight="1">
      <c r="A12" s="586" t="s">
        <v>488</v>
      </c>
      <c r="B12" s="498">
        <f>+RESULTADO!C15</f>
        <v>2339048052.9500003</v>
      </c>
      <c r="C12" s="498">
        <f>+RESULTADO!D15</f>
        <v>1771221457.7199998</v>
      </c>
      <c r="E12" s="626">
        <v>1744313492.72</v>
      </c>
      <c r="F12" s="805">
        <f>+C12-E12</f>
        <v>26907964.99999976</v>
      </c>
    </row>
    <row r="13" spans="1:3" ht="16.5" customHeight="1">
      <c r="A13" s="587"/>
      <c r="B13" s="498"/>
      <c r="C13" s="498"/>
    </row>
    <row r="14" spans="1:7" ht="18.75" customHeight="1">
      <c r="A14" s="586" t="s">
        <v>318</v>
      </c>
      <c r="B14" s="497"/>
      <c r="C14" s="497">
        <f>C9-C12</f>
        <v>575101633.3000002</v>
      </c>
      <c r="E14" s="626">
        <v>567009598.3</v>
      </c>
      <c r="F14" s="805">
        <f>+C14-E14</f>
        <v>8092035.000000238</v>
      </c>
      <c r="G14" s="805">
        <f>+F9-F12</f>
        <v>8092035.000000238</v>
      </c>
    </row>
    <row r="15" spans="1:3" ht="14.25">
      <c r="A15" s="587" t="s">
        <v>309</v>
      </c>
      <c r="B15" s="498"/>
      <c r="C15" s="498"/>
    </row>
    <row r="16" spans="1:3" ht="15">
      <c r="A16" s="586" t="s">
        <v>486</v>
      </c>
      <c r="B16" s="497">
        <f>SUM(B17:B18)</f>
        <v>0</v>
      </c>
      <c r="C16" s="588" t="s">
        <v>309</v>
      </c>
    </row>
    <row r="17" spans="1:3" ht="18.75" customHeight="1">
      <c r="A17" s="589" t="s">
        <v>933</v>
      </c>
      <c r="B17" s="498">
        <f>+RESULTADO!D20</f>
        <v>0</v>
      </c>
      <c r="C17" s="498"/>
    </row>
    <row r="18" spans="1:3" ht="14.25">
      <c r="A18" s="584"/>
      <c r="B18" s="498"/>
      <c r="C18" s="498"/>
    </row>
    <row r="19" spans="1:3" ht="15">
      <c r="A19" s="586" t="s">
        <v>484</v>
      </c>
      <c r="B19" s="497">
        <f>SUM(B20:B21)</f>
        <v>0</v>
      </c>
      <c r="C19" s="588" t="s">
        <v>309</v>
      </c>
    </row>
    <row r="20" spans="1:3" ht="18" customHeight="1">
      <c r="A20" s="589" t="s">
        <v>934</v>
      </c>
      <c r="B20" s="498">
        <f>+RESULTADO!D29</f>
        <v>0</v>
      </c>
      <c r="C20" s="498"/>
    </row>
    <row r="21" spans="1:3" ht="14.25">
      <c r="A21" s="584"/>
      <c r="B21" s="588" t="s">
        <v>309</v>
      </c>
      <c r="C21" s="498"/>
    </row>
    <row r="22" spans="1:3" ht="18.75" customHeight="1">
      <c r="A22" s="586" t="s">
        <v>766</v>
      </c>
      <c r="B22" s="498"/>
      <c r="C22" s="497">
        <f>+RESULTADO!D35</f>
        <v>575101633.3000002</v>
      </c>
    </row>
    <row r="23" spans="1:3" ht="14.25">
      <c r="A23" s="584"/>
      <c r="B23" s="498"/>
      <c r="C23" s="588" t="s">
        <v>309</v>
      </c>
    </row>
    <row r="24" spans="1:6" ht="18" customHeight="1">
      <c r="A24" s="587" t="s">
        <v>616</v>
      </c>
      <c r="B24" s="498"/>
      <c r="C24" s="498">
        <f>+RESULTADO!D38</f>
        <v>356185137.42</v>
      </c>
      <c r="E24" s="626">
        <v>348093102.42</v>
      </c>
      <c r="F24" s="805">
        <f>+C24-E24</f>
        <v>8092035</v>
      </c>
    </row>
    <row r="25" spans="1:3" ht="14.25">
      <c r="A25" s="584"/>
      <c r="B25" s="498"/>
      <c r="C25" s="498"/>
    </row>
    <row r="26" spans="1:3" ht="16.5" customHeight="1">
      <c r="A26" s="586" t="s">
        <v>767</v>
      </c>
      <c r="B26" s="498"/>
      <c r="C26" s="590">
        <f>+RESULTADO!D40</f>
        <v>218916495.88000017</v>
      </c>
    </row>
    <row r="27" spans="1:3" ht="14.25">
      <c r="A27" s="584"/>
      <c r="B27" s="498"/>
      <c r="C27" s="591"/>
    </row>
    <row r="28" spans="1:3" ht="14.25">
      <c r="A28" s="584"/>
      <c r="B28" s="498"/>
      <c r="C28" s="591"/>
    </row>
    <row r="29" spans="1:7" ht="15">
      <c r="A29" s="592" t="s">
        <v>768</v>
      </c>
      <c r="B29" s="593"/>
      <c r="C29" s="591"/>
      <c r="D29" s="594">
        <f>SUM(C31:C51)</f>
        <v>356185137.42</v>
      </c>
      <c r="E29" s="626">
        <v>348093102.42</v>
      </c>
      <c r="G29" s="805">
        <f>+D29-E29</f>
        <v>8092035</v>
      </c>
    </row>
    <row r="30" spans="1:256" ht="12.7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3" ht="12.75">
      <c r="A31" s="436" t="s">
        <v>1070</v>
      </c>
      <c r="B31" s="22"/>
      <c r="C31" s="595">
        <v>2391811.06</v>
      </c>
    </row>
    <row r="32" spans="1:3" ht="12.75">
      <c r="A32" s="436" t="s">
        <v>1071</v>
      </c>
      <c r="B32" s="22"/>
      <c r="C32" s="595">
        <v>7972703.53</v>
      </c>
    </row>
    <row r="33" spans="1:3" ht="12.75">
      <c r="A33" s="436" t="s">
        <v>1072</v>
      </c>
      <c r="B33" s="22"/>
      <c r="C33" s="595">
        <v>797270.35</v>
      </c>
    </row>
    <row r="34" spans="1:3" ht="12.75">
      <c r="A34" s="436" t="s">
        <v>1073</v>
      </c>
      <c r="B34" s="22"/>
      <c r="C34" s="595">
        <v>85871646.54</v>
      </c>
    </row>
    <row r="35" spans="1:3" ht="12.75">
      <c r="A35" s="436" t="s">
        <v>1074</v>
      </c>
      <c r="B35" s="22"/>
      <c r="C35" s="595">
        <v>1770323.81</v>
      </c>
    </row>
    <row r="36" spans="1:3" ht="12.75">
      <c r="A36" s="436" t="s">
        <v>295</v>
      </c>
      <c r="B36" s="22"/>
      <c r="C36" s="595">
        <v>1766608.58</v>
      </c>
    </row>
    <row r="37" spans="1:3" ht="12.75">
      <c r="A37" s="436" t="s">
        <v>296</v>
      </c>
      <c r="B37" s="22"/>
      <c r="C37" s="595">
        <v>1766608.58</v>
      </c>
    </row>
    <row r="38" spans="1:3" ht="12.75">
      <c r="A38" s="436" t="s">
        <v>299</v>
      </c>
      <c r="B38" s="22"/>
      <c r="C38" s="595">
        <v>2809461.28</v>
      </c>
    </row>
    <row r="39" spans="1:3" ht="12.75">
      <c r="A39" s="436" t="s">
        <v>300</v>
      </c>
      <c r="B39" s="22"/>
      <c r="C39" s="595">
        <v>459750</v>
      </c>
    </row>
    <row r="40" spans="1:3" ht="12.75">
      <c r="A40" s="436" t="s">
        <v>1075</v>
      </c>
      <c r="B40" s="22"/>
      <c r="C40" s="595">
        <v>17789.16</v>
      </c>
    </row>
    <row r="41" spans="1:3" ht="12.75">
      <c r="A41" s="436" t="s">
        <v>1076</v>
      </c>
      <c r="B41" s="22"/>
      <c r="C41" s="595">
        <v>112073.59</v>
      </c>
    </row>
    <row r="42" spans="1:3" ht="12.75">
      <c r="A42" s="436" t="s">
        <v>1077</v>
      </c>
      <c r="B42" s="22"/>
      <c r="C42" s="595">
        <v>1838939.36</v>
      </c>
    </row>
    <row r="43" spans="1:3" ht="12.75">
      <c r="A43" s="436" t="s">
        <v>1078</v>
      </c>
      <c r="B43" s="22"/>
      <c r="C43" s="595">
        <v>12564077.36</v>
      </c>
    </row>
    <row r="44" spans="1:3" ht="12.75">
      <c r="A44" s="436" t="s">
        <v>1079</v>
      </c>
      <c r="B44" s="22"/>
      <c r="C44" s="595">
        <v>448599.23</v>
      </c>
    </row>
    <row r="45" spans="1:3" ht="12.75">
      <c r="A45" s="436" t="s">
        <v>1080</v>
      </c>
      <c r="B45" s="22"/>
      <c r="C45" s="595">
        <v>65334616.2</v>
      </c>
    </row>
    <row r="46" spans="1:3" ht="12.75">
      <c r="A46" s="436" t="s">
        <v>132</v>
      </c>
      <c r="B46" s="22"/>
      <c r="C46" s="595">
        <v>6251601.92</v>
      </c>
    </row>
    <row r="47" spans="1:3" ht="12.75">
      <c r="A47" s="436" t="s">
        <v>1081</v>
      </c>
      <c r="B47" s="22"/>
      <c r="C47" s="595">
        <v>81463698.68</v>
      </c>
    </row>
    <row r="48" spans="1:3" ht="12.75">
      <c r="A48" s="436" t="s">
        <v>1082</v>
      </c>
      <c r="B48" s="22"/>
      <c r="C48" s="595">
        <v>62583029.62</v>
      </c>
    </row>
    <row r="49" spans="1:6" ht="12.75">
      <c r="A49" s="436" t="s">
        <v>611</v>
      </c>
      <c r="B49" s="22"/>
      <c r="C49" s="595">
        <v>15931569.96</v>
      </c>
      <c r="D49" s="626">
        <v>7839534.96</v>
      </c>
      <c r="F49" s="806">
        <f>+C49-D49</f>
        <v>8092035.000000001</v>
      </c>
    </row>
    <row r="50" spans="1:3" ht="12.75">
      <c r="A50" s="436" t="s">
        <v>1012</v>
      </c>
      <c r="B50" s="22"/>
      <c r="C50" s="595">
        <v>2305334.06</v>
      </c>
    </row>
    <row r="51" spans="1:3" ht="12.75">
      <c r="A51" s="436" t="s">
        <v>1083</v>
      </c>
      <c r="B51" s="22"/>
      <c r="C51" s="595">
        <v>1727624.55</v>
      </c>
    </row>
    <row r="52" spans="1:4" ht="15.75" customHeight="1">
      <c r="A52" s="586" t="s">
        <v>769</v>
      </c>
      <c r="B52" s="498"/>
      <c r="C52" s="591"/>
      <c r="D52" s="596"/>
    </row>
    <row r="53" spans="1:3" ht="14.25">
      <c r="A53" s="583"/>
      <c r="B53" s="597"/>
      <c r="C53" s="591"/>
    </row>
    <row r="54" ht="14.25">
      <c r="A54" s="583"/>
    </row>
    <row r="55" ht="14.25">
      <c r="A55" s="535" t="s">
        <v>1084</v>
      </c>
    </row>
    <row r="56" spans="1:4" ht="15" customHeight="1">
      <c r="A56" s="598" t="s">
        <v>1091</v>
      </c>
      <c r="C56" s="598" t="s">
        <v>770</v>
      </c>
      <c r="D56" s="599"/>
    </row>
    <row r="57" ht="15" customHeight="1">
      <c r="A57" s="600"/>
    </row>
    <row r="59" spans="1:2" ht="14.25">
      <c r="A59" s="535" t="s">
        <v>1085</v>
      </c>
      <c r="B59" s="601"/>
    </row>
    <row r="60" spans="1:4" ht="15">
      <c r="A60" s="602" t="s">
        <v>1092</v>
      </c>
      <c r="B60" s="603"/>
      <c r="C60" s="598" t="s">
        <v>77</v>
      </c>
      <c r="D60" s="599"/>
    </row>
    <row r="61" spans="1:4" ht="15">
      <c r="A61" s="604" t="s">
        <v>771</v>
      </c>
      <c r="B61" s="605"/>
      <c r="C61" s="605"/>
      <c r="D61" s="605"/>
    </row>
    <row r="62" spans="1:4" ht="15">
      <c r="A62" s="606"/>
      <c r="B62" s="605"/>
      <c r="C62" s="605"/>
      <c r="D62" s="605"/>
    </row>
    <row r="63" spans="1:4" ht="12.75">
      <c r="A63" s="605"/>
      <c r="B63" s="803">
        <v>42046</v>
      </c>
      <c r="C63" s="605"/>
      <c r="D63" s="605"/>
    </row>
    <row r="64" ht="15">
      <c r="B64" s="607" t="s">
        <v>79</v>
      </c>
    </row>
    <row r="67" ht="12.75">
      <c r="A67" s="608" t="s">
        <v>932</v>
      </c>
    </row>
    <row r="68" ht="12.75">
      <c r="A68" s="608" t="s">
        <v>89</v>
      </c>
    </row>
  </sheetData>
  <sheetProtection/>
  <protectedRanges>
    <protectedRange password="EBFB" sqref="C22:C26" name="Rango2"/>
    <protectedRange password="EBFB" sqref="A31:E53" name="SUPERAVIT"/>
  </protectedRanges>
  <mergeCells count="4">
    <mergeCell ref="A2:C2"/>
    <mergeCell ref="A3:C3"/>
    <mergeCell ref="A4:C4"/>
    <mergeCell ref="A5:C5"/>
  </mergeCells>
  <printOptions horizontalCentered="1" verticalCentered="1"/>
  <pageMargins left="0.75" right="0.75" top="0.5118110236220472" bottom="1" header="0" footer="0"/>
  <pageSetup fitToHeight="1" fitToWidth="1" horizontalDpi="300" verticalDpi="300" orientation="portrait" scale="69" r:id="rId1"/>
</worksheet>
</file>

<file path=xl/worksheets/sheet18.xml><?xml version="1.0" encoding="utf-8"?>
<worksheet xmlns="http://schemas.openxmlformats.org/spreadsheetml/2006/main" xmlns:r="http://schemas.openxmlformats.org/officeDocument/2006/relationships">
  <dimension ref="A1:H40"/>
  <sheetViews>
    <sheetView showGridLines="0" zoomScale="90" zoomScaleNormal="90" zoomScaleSheetLayoutView="100" zoomScalePageLayoutView="0" workbookViewId="0" topLeftCell="A3">
      <selection activeCell="B31" sqref="B31"/>
    </sheetView>
  </sheetViews>
  <sheetFormatPr defaultColWidth="11.421875" defaultRowHeight="12.75"/>
  <cols>
    <col min="1" max="1" width="36.7109375" style="610" customWidth="1"/>
    <col min="2" max="2" width="20.7109375" style="610" customWidth="1"/>
    <col min="3" max="3" width="20.57421875" style="610" customWidth="1"/>
    <col min="4" max="4" width="19.7109375" style="610" customWidth="1"/>
    <col min="5" max="5" width="17.421875" style="610" customWidth="1"/>
    <col min="6" max="6" width="18.00390625" style="610" customWidth="1"/>
    <col min="7" max="16384" width="11.421875" style="610" customWidth="1"/>
  </cols>
  <sheetData>
    <row r="1" spans="1:8" ht="18">
      <c r="A1" s="862" t="s">
        <v>7</v>
      </c>
      <c r="B1" s="862"/>
      <c r="C1" s="862"/>
      <c r="D1" s="862"/>
      <c r="E1" s="862"/>
      <c r="F1" s="862"/>
      <c r="G1" s="609"/>
      <c r="H1" s="609"/>
    </row>
    <row r="2" spans="1:8" ht="15">
      <c r="A2" s="863"/>
      <c r="B2" s="863"/>
      <c r="C2" s="863"/>
      <c r="D2" s="863"/>
      <c r="E2" s="863"/>
      <c r="F2" s="863"/>
      <c r="G2" s="501"/>
      <c r="H2" s="501"/>
    </row>
    <row r="3" spans="1:8" ht="18">
      <c r="A3" s="862" t="str">
        <f>+DATOS!A3</f>
        <v>MUNICIPALIDAD DE FLORES</v>
      </c>
      <c r="B3" s="862"/>
      <c r="C3" s="862"/>
      <c r="D3" s="862"/>
      <c r="E3" s="862"/>
      <c r="F3" s="862"/>
      <c r="G3" s="609"/>
      <c r="H3" s="609"/>
    </row>
    <row r="4" spans="1:8" ht="15">
      <c r="A4" s="502"/>
      <c r="B4" s="502"/>
      <c r="C4" s="502"/>
      <c r="D4" s="502"/>
      <c r="E4" s="502"/>
      <c r="F4" s="502"/>
      <c r="G4" s="502"/>
      <c r="H4" s="502"/>
    </row>
    <row r="5" spans="1:8" ht="15.75">
      <c r="A5" s="861" t="s">
        <v>935</v>
      </c>
      <c r="B5" s="861"/>
      <c r="C5" s="861"/>
      <c r="D5" s="861"/>
      <c r="E5" s="861"/>
      <c r="F5" s="861"/>
      <c r="G5" s="609"/>
      <c r="H5" s="609"/>
    </row>
    <row r="6" spans="1:6" s="605" customFormat="1" ht="13.5" thickBot="1">
      <c r="A6" s="446"/>
      <c r="B6" s="447"/>
      <c r="C6" s="446"/>
      <c r="D6" s="446"/>
      <c r="E6" s="446"/>
      <c r="F6" s="446"/>
    </row>
    <row r="7" spans="1:6" ht="12.75">
      <c r="A7" s="699">
        <v>1</v>
      </c>
      <c r="B7" s="700">
        <v>2</v>
      </c>
      <c r="C7" s="700">
        <v>3</v>
      </c>
      <c r="D7" s="700">
        <v>4</v>
      </c>
      <c r="E7" s="700">
        <v>5</v>
      </c>
      <c r="F7" s="701">
        <v>6</v>
      </c>
    </row>
    <row r="8" spans="1:6" ht="39" thickBot="1">
      <c r="A8" s="702" t="s">
        <v>774</v>
      </c>
      <c r="B8" s="703" t="s">
        <v>936</v>
      </c>
      <c r="C8" s="703" t="s">
        <v>937</v>
      </c>
      <c r="D8" s="703" t="s">
        <v>938</v>
      </c>
      <c r="E8" s="703" t="s">
        <v>939</v>
      </c>
      <c r="F8" s="704" t="s">
        <v>940</v>
      </c>
    </row>
    <row r="9" spans="1:6" ht="12.75">
      <c r="A9" s="448"/>
      <c r="B9" s="449"/>
      <c r="C9" s="449"/>
      <c r="D9" s="449"/>
      <c r="E9" s="449"/>
      <c r="F9" s="449"/>
    </row>
    <row r="10" spans="1:6" ht="12.75">
      <c r="A10" s="611" t="s">
        <v>775</v>
      </c>
      <c r="B10" s="450">
        <v>124150130.74</v>
      </c>
      <c r="C10" s="450">
        <v>487000000</v>
      </c>
      <c r="D10" s="451">
        <f aca="true" t="shared" si="0" ref="D10:D30">B10+C10</f>
        <v>611150130.74</v>
      </c>
      <c r="E10" s="450">
        <v>556193663.1</v>
      </c>
      <c r="F10" s="451">
        <f aca="true" t="shared" si="1" ref="F10:F30">D10-E10</f>
        <v>54956467.639999986</v>
      </c>
    </row>
    <row r="11" spans="1:6" ht="12.75">
      <c r="A11" s="611" t="s">
        <v>776</v>
      </c>
      <c r="B11" s="450">
        <v>22807931.99</v>
      </c>
      <c r="C11" s="450">
        <v>287000000</v>
      </c>
      <c r="D11" s="451">
        <f t="shared" si="0"/>
        <v>309807931.99</v>
      </c>
      <c r="E11" s="450">
        <v>326447309.53</v>
      </c>
      <c r="F11" s="451">
        <f t="shared" si="1"/>
        <v>-16639377.539999962</v>
      </c>
    </row>
    <row r="12" spans="1:6" ht="12.75">
      <c r="A12" s="611" t="s">
        <v>777</v>
      </c>
      <c r="B12" s="450">
        <v>43305736.7</v>
      </c>
      <c r="C12" s="450">
        <v>207684534.33</v>
      </c>
      <c r="D12" s="451">
        <f t="shared" si="0"/>
        <v>250990271.03000003</v>
      </c>
      <c r="E12" s="450">
        <v>208951642.8</v>
      </c>
      <c r="F12" s="451">
        <f t="shared" si="1"/>
        <v>42038628.23000002</v>
      </c>
    </row>
    <row r="13" spans="1:6" ht="12.75">
      <c r="A13" s="611" t="s">
        <v>778</v>
      </c>
      <c r="B13" s="450">
        <v>0</v>
      </c>
      <c r="C13" s="450">
        <v>0</v>
      </c>
      <c r="D13" s="451">
        <f t="shared" si="0"/>
        <v>0</v>
      </c>
      <c r="E13" s="450">
        <v>0</v>
      </c>
      <c r="F13" s="451">
        <f t="shared" si="1"/>
        <v>0</v>
      </c>
    </row>
    <row r="14" spans="1:6" ht="12.75">
      <c r="A14" s="611" t="s">
        <v>779</v>
      </c>
      <c r="B14" s="450">
        <v>910627.65</v>
      </c>
      <c r="C14" s="450">
        <v>600000</v>
      </c>
      <c r="D14" s="451">
        <f t="shared" si="0"/>
        <v>1510627.65</v>
      </c>
      <c r="E14" s="450">
        <v>536703.3</v>
      </c>
      <c r="F14" s="451">
        <f t="shared" si="1"/>
        <v>973924.3499999999</v>
      </c>
    </row>
    <row r="15" spans="1:6" ht="12.75">
      <c r="A15" s="611" t="s">
        <v>714</v>
      </c>
      <c r="B15" s="450">
        <v>0</v>
      </c>
      <c r="C15" s="450">
        <v>0</v>
      </c>
      <c r="D15" s="451">
        <f t="shared" si="0"/>
        <v>0</v>
      </c>
      <c r="E15" s="450">
        <v>0</v>
      </c>
      <c r="F15" s="451">
        <f t="shared" si="1"/>
        <v>0</v>
      </c>
    </row>
    <row r="16" spans="1:6" ht="12.75">
      <c r="A16" s="611" t="s">
        <v>713</v>
      </c>
      <c r="B16" s="450">
        <v>61257233.9</v>
      </c>
      <c r="C16" s="450">
        <v>190000000</v>
      </c>
      <c r="D16" s="451">
        <f t="shared" si="0"/>
        <v>251257233.9</v>
      </c>
      <c r="E16" s="450">
        <v>235899738.2</v>
      </c>
      <c r="F16" s="451">
        <f t="shared" si="1"/>
        <v>15357495.700000018</v>
      </c>
    </row>
    <row r="17" spans="1:6" ht="12.75">
      <c r="A17" s="612" t="s">
        <v>780</v>
      </c>
      <c r="B17" s="450">
        <v>2049327</v>
      </c>
      <c r="C17" s="450">
        <v>8580000</v>
      </c>
      <c r="D17" s="451">
        <f t="shared" si="0"/>
        <v>10629327</v>
      </c>
      <c r="E17" s="450">
        <v>9382293</v>
      </c>
      <c r="F17" s="451">
        <f t="shared" si="1"/>
        <v>1247034</v>
      </c>
    </row>
    <row r="18" spans="1:6" ht="12.75">
      <c r="A18" s="638" t="s">
        <v>781</v>
      </c>
      <c r="B18" s="450">
        <v>0</v>
      </c>
      <c r="C18" s="450">
        <v>0</v>
      </c>
      <c r="D18" s="451">
        <f t="shared" si="0"/>
        <v>0</v>
      </c>
      <c r="E18" s="450">
        <v>0</v>
      </c>
      <c r="F18" s="451">
        <f t="shared" si="1"/>
        <v>0</v>
      </c>
    </row>
    <row r="19" spans="1:6" ht="12.75">
      <c r="A19" s="638" t="s">
        <v>781</v>
      </c>
      <c r="B19" s="450">
        <v>0</v>
      </c>
      <c r="C19" s="450">
        <v>0</v>
      </c>
      <c r="D19" s="451">
        <f t="shared" si="0"/>
        <v>0</v>
      </c>
      <c r="E19" s="450">
        <v>0</v>
      </c>
      <c r="F19" s="451">
        <f t="shared" si="1"/>
        <v>0</v>
      </c>
    </row>
    <row r="20" spans="1:6" ht="12.75">
      <c r="A20" s="638" t="s">
        <v>781</v>
      </c>
      <c r="B20" s="450">
        <v>0</v>
      </c>
      <c r="C20" s="450">
        <v>0</v>
      </c>
      <c r="D20" s="451">
        <f t="shared" si="0"/>
        <v>0</v>
      </c>
      <c r="E20" s="450">
        <v>0</v>
      </c>
      <c r="F20" s="451">
        <f t="shared" si="1"/>
        <v>0</v>
      </c>
    </row>
    <row r="21" spans="1:6" ht="12.75">
      <c r="A21" s="638" t="s">
        <v>781</v>
      </c>
      <c r="B21" s="450">
        <v>0</v>
      </c>
      <c r="C21" s="450">
        <v>0</v>
      </c>
      <c r="D21" s="451">
        <f t="shared" si="0"/>
        <v>0</v>
      </c>
      <c r="E21" s="450">
        <v>0</v>
      </c>
      <c r="F21" s="451">
        <f t="shared" si="1"/>
        <v>0</v>
      </c>
    </row>
    <row r="22" spans="1:6" ht="12.75">
      <c r="A22" s="638" t="s">
        <v>781</v>
      </c>
      <c r="B22" s="450">
        <v>0</v>
      </c>
      <c r="C22" s="450">
        <v>0</v>
      </c>
      <c r="D22" s="451">
        <f t="shared" si="0"/>
        <v>0</v>
      </c>
      <c r="E22" s="450">
        <v>0</v>
      </c>
      <c r="F22" s="451">
        <f t="shared" si="1"/>
        <v>0</v>
      </c>
    </row>
    <row r="23" spans="1:6" ht="12.75">
      <c r="A23" s="638" t="s">
        <v>781</v>
      </c>
      <c r="B23" s="450">
        <v>0</v>
      </c>
      <c r="C23" s="450">
        <v>0</v>
      </c>
      <c r="D23" s="451">
        <f t="shared" si="0"/>
        <v>0</v>
      </c>
      <c r="E23" s="450">
        <v>0</v>
      </c>
      <c r="F23" s="451">
        <f t="shared" si="1"/>
        <v>0</v>
      </c>
    </row>
    <row r="24" spans="1:8" ht="12.75">
      <c r="A24" s="638" t="s">
        <v>781</v>
      </c>
      <c r="B24" s="450">
        <v>0</v>
      </c>
      <c r="C24" s="450">
        <v>0</v>
      </c>
      <c r="D24" s="451">
        <f t="shared" si="0"/>
        <v>0</v>
      </c>
      <c r="E24" s="450">
        <v>0</v>
      </c>
      <c r="F24" s="451">
        <f t="shared" si="1"/>
        <v>0</v>
      </c>
      <c r="H24" s="613"/>
    </row>
    <row r="25" spans="1:8" ht="12.75">
      <c r="A25" s="638" t="s">
        <v>781</v>
      </c>
      <c r="B25" s="450">
        <v>0</v>
      </c>
      <c r="C25" s="450">
        <v>0</v>
      </c>
      <c r="D25" s="451">
        <f t="shared" si="0"/>
        <v>0</v>
      </c>
      <c r="E25" s="450">
        <v>0</v>
      </c>
      <c r="F25" s="451">
        <f t="shared" si="1"/>
        <v>0</v>
      </c>
      <c r="H25" s="613"/>
    </row>
    <row r="26" spans="1:8" ht="12.75">
      <c r="A26" s="638" t="s">
        <v>781</v>
      </c>
      <c r="B26" s="450">
        <v>0</v>
      </c>
      <c r="C26" s="450">
        <v>0</v>
      </c>
      <c r="D26" s="451">
        <f t="shared" si="0"/>
        <v>0</v>
      </c>
      <c r="E26" s="450">
        <v>0</v>
      </c>
      <c r="F26" s="451">
        <f t="shared" si="1"/>
        <v>0</v>
      </c>
      <c r="H26" s="613"/>
    </row>
    <row r="27" spans="1:6" ht="12.75">
      <c r="A27" s="638" t="s">
        <v>781</v>
      </c>
      <c r="B27" s="450">
        <v>0</v>
      </c>
      <c r="C27" s="450">
        <v>0</v>
      </c>
      <c r="D27" s="451">
        <f t="shared" si="0"/>
        <v>0</v>
      </c>
      <c r="E27" s="450">
        <v>0</v>
      </c>
      <c r="F27" s="451">
        <f t="shared" si="1"/>
        <v>0</v>
      </c>
    </row>
    <row r="28" spans="1:6" ht="12.75">
      <c r="A28" s="638" t="s">
        <v>781</v>
      </c>
      <c r="B28" s="450">
        <v>0</v>
      </c>
      <c r="C28" s="450">
        <v>0</v>
      </c>
      <c r="D28" s="451">
        <f t="shared" si="0"/>
        <v>0</v>
      </c>
      <c r="E28" s="450">
        <v>0</v>
      </c>
      <c r="F28" s="451">
        <f t="shared" si="1"/>
        <v>0</v>
      </c>
    </row>
    <row r="29" spans="1:6" ht="12.75">
      <c r="A29" s="638" t="s">
        <v>781</v>
      </c>
      <c r="B29" s="450">
        <v>0</v>
      </c>
      <c r="C29" s="450">
        <v>0</v>
      </c>
      <c r="D29" s="451">
        <f t="shared" si="0"/>
        <v>0</v>
      </c>
      <c r="E29" s="450">
        <v>0</v>
      </c>
      <c r="F29" s="451">
        <f t="shared" si="1"/>
        <v>0</v>
      </c>
    </row>
    <row r="30" spans="1:6" ht="12.75">
      <c r="A30" s="638" t="s">
        <v>781</v>
      </c>
      <c r="B30" s="450">
        <v>0</v>
      </c>
      <c r="C30" s="450">
        <v>0</v>
      </c>
      <c r="D30" s="451">
        <f t="shared" si="0"/>
        <v>0</v>
      </c>
      <c r="E30" s="450">
        <v>0</v>
      </c>
      <c r="F30" s="451">
        <f t="shared" si="1"/>
        <v>0</v>
      </c>
    </row>
    <row r="31" spans="1:6" ht="12.75">
      <c r="A31" s="614" t="s">
        <v>782</v>
      </c>
      <c r="B31" s="452">
        <f>SUM(B10:B30)</f>
        <v>254480987.98000002</v>
      </c>
      <c r="C31" s="452">
        <f>SUM(C10:C30)</f>
        <v>1180864534.33</v>
      </c>
      <c r="D31" s="452">
        <f>SUM(D10:D30)</f>
        <v>1435345522.3100002</v>
      </c>
      <c r="E31" s="452">
        <f>SUM(E10:E30)</f>
        <v>1337411349.93</v>
      </c>
      <c r="F31" s="452">
        <f>SUM(F10:F30)</f>
        <v>97934172.38000005</v>
      </c>
    </row>
    <row r="32" ht="15.75" customHeight="1">
      <c r="F32" s="686">
        <f>SUMIF(F9:F30,"&gt;0")</f>
        <v>114573549.92000002</v>
      </c>
    </row>
    <row r="33" ht="12.75"/>
    <row r="34" spans="1:6" ht="14.25">
      <c r="A34" s="424" t="s">
        <v>1085</v>
      </c>
      <c r="B34" s="601"/>
      <c r="C34" s="601"/>
      <c r="D34" s="601"/>
      <c r="E34" s="601"/>
      <c r="F34" s="601"/>
    </row>
    <row r="35" spans="1:6" ht="15">
      <c r="A35" s="598" t="s">
        <v>76</v>
      </c>
      <c r="B35" s="615"/>
      <c r="C35" s="601"/>
      <c r="D35" s="598" t="s">
        <v>77</v>
      </c>
      <c r="E35" s="615"/>
      <c r="F35" s="601"/>
    </row>
    <row r="36" spans="1:6" ht="14.25">
      <c r="A36" s="601"/>
      <c r="B36" s="601"/>
      <c r="C36" s="601"/>
      <c r="D36" s="601"/>
      <c r="E36" s="601"/>
      <c r="F36" s="601"/>
    </row>
    <row r="37" spans="1:6" ht="14.25">
      <c r="A37" s="601"/>
      <c r="B37" s="601"/>
      <c r="C37" s="601"/>
      <c r="D37" s="601"/>
      <c r="E37" s="601"/>
      <c r="F37" s="601"/>
    </row>
    <row r="38" spans="1:6" ht="14.25">
      <c r="A38" s="427" t="s">
        <v>1089</v>
      </c>
      <c r="B38" s="616"/>
      <c r="C38" s="601"/>
      <c r="D38" s="804">
        <v>42045</v>
      </c>
      <c r="E38" s="601"/>
      <c r="F38" s="601"/>
    </row>
    <row r="39" spans="1:6" ht="15">
      <c r="A39" s="617" t="s">
        <v>78</v>
      </c>
      <c r="B39" s="601"/>
      <c r="C39" s="601"/>
      <c r="D39" s="598" t="s">
        <v>79</v>
      </c>
      <c r="E39" s="615"/>
      <c r="F39" s="601"/>
    </row>
    <row r="40" spans="1:6" ht="14.25">
      <c r="A40" s="601"/>
      <c r="B40" s="601"/>
      <c r="C40" s="601"/>
      <c r="D40" s="601"/>
      <c r="E40" s="601"/>
      <c r="F40" s="601"/>
    </row>
  </sheetData>
  <sheetProtection password="8FB6" sheet="1"/>
  <mergeCells count="4">
    <mergeCell ref="A5:F5"/>
    <mergeCell ref="A1:F1"/>
    <mergeCell ref="A2:F2"/>
    <mergeCell ref="A3:F3"/>
  </mergeCells>
  <printOptions horizontalCentered="1" verticalCentered="1"/>
  <pageMargins left="0.7480314960629921" right="0.7480314960629921" top="0.984251968503937" bottom="0.984251968503937" header="0" footer="0"/>
  <pageSetup horizontalDpi="300" verticalDpi="300" orientation="landscape" scale="79" r:id="rId3"/>
  <legacyDrawing r:id="rId2"/>
</worksheet>
</file>

<file path=xl/worksheets/sheet19.xml><?xml version="1.0" encoding="utf-8"?>
<worksheet xmlns="http://schemas.openxmlformats.org/spreadsheetml/2006/main" xmlns:r="http://schemas.openxmlformats.org/officeDocument/2006/relationships">
  <dimension ref="A1:L63"/>
  <sheetViews>
    <sheetView showGridLines="0" zoomScale="90" zoomScaleNormal="90" zoomScalePageLayoutView="0" workbookViewId="0" topLeftCell="A1">
      <selection activeCell="A42" sqref="A42"/>
    </sheetView>
  </sheetViews>
  <sheetFormatPr defaultColWidth="11.421875" defaultRowHeight="12.75"/>
  <cols>
    <col min="1" max="1" width="26.8515625" style="0" customWidth="1"/>
    <col min="2" max="2" width="22.57421875" style="0" customWidth="1"/>
    <col min="3" max="4" width="19.421875" style="395" customWidth="1"/>
    <col min="5" max="5" width="20.28125" style="0" customWidth="1"/>
    <col min="6" max="6" width="19.7109375" style="0" customWidth="1"/>
    <col min="7" max="7" width="20.57421875" style="0" customWidth="1"/>
    <col min="8" max="8" width="17.140625" style="0" customWidth="1"/>
    <col min="9" max="9" width="18.57421875" style="0" customWidth="1"/>
    <col min="10" max="10" width="22.57421875" style="0" customWidth="1"/>
    <col min="11" max="11" width="15.8515625" style="0" customWidth="1"/>
  </cols>
  <sheetData>
    <row r="1" spans="1:10" ht="19.5">
      <c r="A1" s="867" t="s">
        <v>773</v>
      </c>
      <c r="B1" s="867"/>
      <c r="C1" s="867"/>
      <c r="D1" s="867"/>
      <c r="E1" s="867"/>
      <c r="F1" s="867"/>
      <c r="G1" s="867"/>
      <c r="H1" s="867"/>
      <c r="I1" s="867"/>
      <c r="J1" s="867"/>
    </row>
    <row r="2" spans="1:10" ht="19.5">
      <c r="A2" s="867" t="s">
        <v>783</v>
      </c>
      <c r="B2" s="867"/>
      <c r="C2" s="867"/>
      <c r="D2" s="867"/>
      <c r="E2" s="867"/>
      <c r="F2" s="867"/>
      <c r="G2" s="867"/>
      <c r="H2" s="867"/>
      <c r="I2" s="867"/>
      <c r="J2" s="867"/>
    </row>
    <row r="3" spans="1:10" ht="19.5">
      <c r="A3" s="867" t="str">
        <f>+DATOS!A3</f>
        <v>MUNICIPALIDAD DE FLORES</v>
      </c>
      <c r="B3" s="867"/>
      <c r="C3" s="867"/>
      <c r="D3" s="867"/>
      <c r="E3" s="867"/>
      <c r="F3" s="867"/>
      <c r="G3" s="867"/>
      <c r="H3" s="867"/>
      <c r="I3" s="867"/>
      <c r="J3" s="867"/>
    </row>
    <row r="4" spans="1:10" ht="19.5">
      <c r="A4" s="867" t="s">
        <v>941</v>
      </c>
      <c r="B4" s="867" t="s">
        <v>784</v>
      </c>
      <c r="C4" s="867"/>
      <c r="D4" s="867"/>
      <c r="E4" s="867"/>
      <c r="F4" s="867"/>
      <c r="G4" s="867"/>
      <c r="H4" s="867"/>
      <c r="I4" s="867"/>
      <c r="J4" s="867"/>
    </row>
    <row r="5" ht="6" customHeight="1" thickBot="1"/>
    <row r="6" spans="1:10" ht="65.25" customHeight="1">
      <c r="A6" s="705" t="s">
        <v>785</v>
      </c>
      <c r="B6" s="706" t="s">
        <v>786</v>
      </c>
      <c r="C6" s="706" t="s">
        <v>961</v>
      </c>
      <c r="D6" s="706" t="s">
        <v>787</v>
      </c>
      <c r="E6" s="706" t="s">
        <v>788</v>
      </c>
      <c r="F6" s="706" t="s">
        <v>789</v>
      </c>
      <c r="G6" s="706" t="s">
        <v>790</v>
      </c>
      <c r="H6" s="706" t="s">
        <v>791</v>
      </c>
      <c r="I6" s="706" t="s">
        <v>792</v>
      </c>
      <c r="J6" s="707" t="s">
        <v>962</v>
      </c>
    </row>
    <row r="7" spans="1:10" ht="12.75">
      <c r="A7" s="456" t="s">
        <v>1056</v>
      </c>
      <c r="B7" s="457" t="s">
        <v>1055</v>
      </c>
      <c r="C7" s="458">
        <v>64923759.83</v>
      </c>
      <c r="D7" s="458">
        <v>27172583.05</v>
      </c>
      <c r="E7" s="458">
        <v>1960523.8</v>
      </c>
      <c r="F7" s="458">
        <v>0</v>
      </c>
      <c r="G7" s="458">
        <v>0</v>
      </c>
      <c r="H7" s="458">
        <v>0</v>
      </c>
      <c r="I7" s="154">
        <v>0</v>
      </c>
      <c r="J7" s="708">
        <f aca="true" t="shared" si="0" ref="J7:J12">C7-D7+E7-F7+G7-H7+I7</f>
        <v>39711700.58</v>
      </c>
    </row>
    <row r="8" spans="1:10" ht="12.75">
      <c r="A8" s="456" t="s">
        <v>1056</v>
      </c>
      <c r="B8" s="457" t="s">
        <v>1057</v>
      </c>
      <c r="C8" s="458">
        <v>347867.53</v>
      </c>
      <c r="D8" s="458">
        <v>0</v>
      </c>
      <c r="E8" s="458">
        <v>0</v>
      </c>
      <c r="F8" s="458">
        <v>0</v>
      </c>
      <c r="G8" s="458">
        <v>0</v>
      </c>
      <c r="H8" s="458">
        <v>0</v>
      </c>
      <c r="I8" s="458">
        <v>0</v>
      </c>
      <c r="J8" s="708">
        <f t="shared" si="0"/>
        <v>347867.53</v>
      </c>
    </row>
    <row r="9" spans="1:10" ht="12.75">
      <c r="A9" s="456" t="s">
        <v>1056</v>
      </c>
      <c r="B9" s="457" t="s">
        <v>1058</v>
      </c>
      <c r="C9" s="458">
        <v>29173443.46</v>
      </c>
      <c r="D9" s="458">
        <v>0</v>
      </c>
      <c r="E9" s="458">
        <v>0</v>
      </c>
      <c r="F9" s="458">
        <v>0</v>
      </c>
      <c r="G9" s="458">
        <v>0</v>
      </c>
      <c r="H9" s="458">
        <v>0</v>
      </c>
      <c r="I9" s="458">
        <v>0</v>
      </c>
      <c r="J9" s="708">
        <f t="shared" si="0"/>
        <v>29173443.46</v>
      </c>
    </row>
    <row r="10" spans="1:10" ht="12.75">
      <c r="A10" s="456" t="s">
        <v>1056</v>
      </c>
      <c r="B10" s="457" t="s">
        <v>1059</v>
      </c>
      <c r="C10" s="458">
        <v>4431636.76</v>
      </c>
      <c r="D10" s="458">
        <v>0</v>
      </c>
      <c r="E10" s="458">
        <v>0</v>
      </c>
      <c r="F10" s="458">
        <v>0</v>
      </c>
      <c r="G10" s="458">
        <v>0</v>
      </c>
      <c r="H10" s="458">
        <v>0</v>
      </c>
      <c r="I10" s="458">
        <v>0</v>
      </c>
      <c r="J10" s="708">
        <f t="shared" si="0"/>
        <v>4431636.76</v>
      </c>
    </row>
    <row r="11" spans="1:10" ht="12.75">
      <c r="A11" s="456" t="s">
        <v>1056</v>
      </c>
      <c r="B11" s="457" t="s">
        <v>1060</v>
      </c>
      <c r="C11" s="458">
        <v>2797752.12</v>
      </c>
      <c r="D11" s="458">
        <v>0</v>
      </c>
      <c r="E11" s="458">
        <v>0</v>
      </c>
      <c r="F11" s="458">
        <v>0</v>
      </c>
      <c r="G11" s="458">
        <v>0</v>
      </c>
      <c r="H11" s="458">
        <v>0</v>
      </c>
      <c r="I11" s="458">
        <v>0</v>
      </c>
      <c r="J11" s="708">
        <f t="shared" si="0"/>
        <v>2797752.12</v>
      </c>
    </row>
    <row r="12" spans="1:10" ht="12.75">
      <c r="A12" s="456" t="s">
        <v>1061</v>
      </c>
      <c r="B12" s="457" t="s">
        <v>1062</v>
      </c>
      <c r="C12" s="458">
        <v>8510146.79</v>
      </c>
      <c r="D12" s="458">
        <v>0</v>
      </c>
      <c r="E12" s="458">
        <v>0</v>
      </c>
      <c r="F12" s="458">
        <v>0</v>
      </c>
      <c r="G12" s="458">
        <v>0</v>
      </c>
      <c r="H12" s="458">
        <v>0</v>
      </c>
      <c r="I12" s="458">
        <v>0</v>
      </c>
      <c r="J12" s="708">
        <f t="shared" si="0"/>
        <v>8510146.79</v>
      </c>
    </row>
    <row r="13" spans="1:10" ht="12.75">
      <c r="A13" s="456" t="s">
        <v>1061</v>
      </c>
      <c r="B13" s="457" t="s">
        <v>1063</v>
      </c>
      <c r="C13" s="458">
        <v>32266102.01</v>
      </c>
      <c r="D13" s="458">
        <v>0</v>
      </c>
      <c r="E13" s="458">
        <v>0</v>
      </c>
      <c r="F13" s="458">
        <v>0</v>
      </c>
      <c r="G13" s="458">
        <v>0</v>
      </c>
      <c r="H13" s="458">
        <v>0</v>
      </c>
      <c r="I13" s="458">
        <v>0</v>
      </c>
      <c r="J13" s="708">
        <f aca="true" t="shared" si="1" ref="J13:J30">C13-D13+E13-F13+G13-H13+I13</f>
        <v>32266102.01</v>
      </c>
    </row>
    <row r="14" spans="1:10" ht="12.75">
      <c r="A14" s="456" t="s">
        <v>1064</v>
      </c>
      <c r="B14" s="457" t="s">
        <v>1065</v>
      </c>
      <c r="C14" s="458">
        <v>61403769.76</v>
      </c>
      <c r="D14" s="458">
        <v>0</v>
      </c>
      <c r="E14" s="458">
        <v>0</v>
      </c>
      <c r="F14" s="458">
        <v>0</v>
      </c>
      <c r="G14" s="458">
        <v>0</v>
      </c>
      <c r="H14" s="458">
        <v>0</v>
      </c>
      <c r="I14" s="458">
        <v>0</v>
      </c>
      <c r="J14" s="708">
        <f t="shared" si="1"/>
        <v>61403769.76</v>
      </c>
    </row>
    <row r="15" spans="1:10" ht="12.75">
      <c r="A15" s="456" t="s">
        <v>1064</v>
      </c>
      <c r="B15" s="457" t="s">
        <v>1066</v>
      </c>
      <c r="C15" s="458">
        <v>11349062.02</v>
      </c>
      <c r="D15" s="458">
        <v>0</v>
      </c>
      <c r="E15" s="458">
        <v>0</v>
      </c>
      <c r="F15" s="458">
        <v>0</v>
      </c>
      <c r="G15" s="458">
        <v>0</v>
      </c>
      <c r="H15" s="458">
        <v>0</v>
      </c>
      <c r="I15" s="458">
        <v>0</v>
      </c>
      <c r="J15" s="708">
        <f t="shared" si="1"/>
        <v>11349062.02</v>
      </c>
    </row>
    <row r="16" spans="1:10" ht="12.75">
      <c r="A16" s="456" t="s">
        <v>1064</v>
      </c>
      <c r="B16" s="457" t="s">
        <v>1067</v>
      </c>
      <c r="C16" s="458">
        <v>141509870.66</v>
      </c>
      <c r="D16" s="458">
        <v>0</v>
      </c>
      <c r="E16" s="458">
        <v>0</v>
      </c>
      <c r="F16" s="458">
        <v>0</v>
      </c>
      <c r="G16" s="458">
        <v>0</v>
      </c>
      <c r="H16" s="458">
        <v>0</v>
      </c>
      <c r="I16" s="458">
        <v>0</v>
      </c>
      <c r="J16" s="708">
        <f t="shared" si="1"/>
        <v>141509870.66</v>
      </c>
    </row>
    <row r="17" spans="1:10" ht="12.75">
      <c r="A17" s="456" t="s">
        <v>1064</v>
      </c>
      <c r="B17" s="457" t="s">
        <v>1068</v>
      </c>
      <c r="C17" s="458">
        <v>180000000</v>
      </c>
      <c r="D17" s="458">
        <v>0</v>
      </c>
      <c r="E17" s="458">
        <v>0</v>
      </c>
      <c r="F17" s="458">
        <v>0</v>
      </c>
      <c r="G17" s="458">
        <v>0</v>
      </c>
      <c r="H17" s="458">
        <v>0</v>
      </c>
      <c r="I17" s="458">
        <v>0</v>
      </c>
      <c r="J17" s="708">
        <f t="shared" si="1"/>
        <v>180000000</v>
      </c>
    </row>
    <row r="18" spans="1:10" ht="12.75">
      <c r="A18" s="456"/>
      <c r="B18" s="457" t="s">
        <v>793</v>
      </c>
      <c r="C18" s="458">
        <v>0</v>
      </c>
      <c r="D18" s="458">
        <v>0</v>
      </c>
      <c r="E18" s="458">
        <v>0</v>
      </c>
      <c r="F18" s="458">
        <v>0</v>
      </c>
      <c r="G18" s="458">
        <v>0</v>
      </c>
      <c r="H18" s="458">
        <v>0</v>
      </c>
      <c r="I18" s="458">
        <v>0</v>
      </c>
      <c r="J18" s="708">
        <f t="shared" si="1"/>
        <v>0</v>
      </c>
    </row>
    <row r="19" spans="1:10" ht="12.75">
      <c r="A19" s="456"/>
      <c r="B19" s="457" t="s">
        <v>793</v>
      </c>
      <c r="C19" s="458">
        <v>0</v>
      </c>
      <c r="D19" s="458">
        <v>0</v>
      </c>
      <c r="E19" s="458">
        <v>0</v>
      </c>
      <c r="F19" s="458">
        <v>0</v>
      </c>
      <c r="G19" s="458">
        <v>0</v>
      </c>
      <c r="H19" s="458">
        <v>0</v>
      </c>
      <c r="I19" s="458">
        <v>0</v>
      </c>
      <c r="J19" s="708">
        <f t="shared" si="1"/>
        <v>0</v>
      </c>
    </row>
    <row r="20" spans="1:10" ht="12.75">
      <c r="A20" s="456"/>
      <c r="B20" s="457" t="s">
        <v>793</v>
      </c>
      <c r="C20" s="458">
        <v>0</v>
      </c>
      <c r="D20" s="458">
        <v>0</v>
      </c>
      <c r="E20" s="458">
        <v>0</v>
      </c>
      <c r="F20" s="458">
        <v>0</v>
      </c>
      <c r="G20" s="458">
        <v>0</v>
      </c>
      <c r="H20" s="458">
        <v>0</v>
      </c>
      <c r="I20" s="458">
        <v>0</v>
      </c>
      <c r="J20" s="708">
        <f t="shared" si="1"/>
        <v>0</v>
      </c>
    </row>
    <row r="21" spans="1:10" ht="12.75">
      <c r="A21" s="456"/>
      <c r="B21" s="457" t="s">
        <v>793</v>
      </c>
      <c r="C21" s="458">
        <v>0</v>
      </c>
      <c r="D21" s="458">
        <v>0</v>
      </c>
      <c r="E21" s="458">
        <v>0</v>
      </c>
      <c r="F21" s="458">
        <v>0</v>
      </c>
      <c r="G21" s="458">
        <v>0</v>
      </c>
      <c r="H21" s="458">
        <v>0</v>
      </c>
      <c r="I21" s="458">
        <v>0</v>
      </c>
      <c r="J21" s="708">
        <f t="shared" si="1"/>
        <v>0</v>
      </c>
    </row>
    <row r="22" spans="1:10" ht="12.75">
      <c r="A22" s="456"/>
      <c r="B22" s="457" t="s">
        <v>793</v>
      </c>
      <c r="C22" s="458">
        <v>0</v>
      </c>
      <c r="D22" s="458">
        <v>0</v>
      </c>
      <c r="E22" s="458">
        <v>0</v>
      </c>
      <c r="F22" s="458">
        <v>0</v>
      </c>
      <c r="G22" s="458">
        <v>0</v>
      </c>
      <c r="H22" s="458">
        <v>0</v>
      </c>
      <c r="I22" s="458">
        <v>0</v>
      </c>
      <c r="J22" s="708">
        <f t="shared" si="1"/>
        <v>0</v>
      </c>
    </row>
    <row r="23" spans="1:10" ht="12.75">
      <c r="A23" s="456"/>
      <c r="B23" s="457" t="s">
        <v>793</v>
      </c>
      <c r="C23" s="458">
        <v>0</v>
      </c>
      <c r="D23" s="458">
        <v>0</v>
      </c>
      <c r="E23" s="458">
        <v>0</v>
      </c>
      <c r="F23" s="458">
        <v>0</v>
      </c>
      <c r="G23" s="458">
        <v>0</v>
      </c>
      <c r="H23" s="458">
        <v>0</v>
      </c>
      <c r="I23" s="458">
        <v>0</v>
      </c>
      <c r="J23" s="708">
        <f t="shared" si="1"/>
        <v>0</v>
      </c>
    </row>
    <row r="24" spans="1:10" ht="12.75">
      <c r="A24" s="456"/>
      <c r="B24" s="457" t="s">
        <v>793</v>
      </c>
      <c r="C24" s="458">
        <v>0</v>
      </c>
      <c r="D24" s="458">
        <v>0</v>
      </c>
      <c r="E24" s="458">
        <v>0</v>
      </c>
      <c r="F24" s="458">
        <v>0</v>
      </c>
      <c r="G24" s="458">
        <v>0</v>
      </c>
      <c r="H24" s="458">
        <v>0</v>
      </c>
      <c r="I24" s="458">
        <v>0</v>
      </c>
      <c r="J24" s="708">
        <f t="shared" si="1"/>
        <v>0</v>
      </c>
    </row>
    <row r="25" spans="1:10" ht="12.75">
      <c r="A25" s="456"/>
      <c r="B25" s="457" t="s">
        <v>793</v>
      </c>
      <c r="C25" s="458">
        <v>0</v>
      </c>
      <c r="D25" s="458">
        <v>0</v>
      </c>
      <c r="E25" s="458">
        <v>0</v>
      </c>
      <c r="F25" s="458">
        <v>0</v>
      </c>
      <c r="G25" s="458">
        <v>0</v>
      </c>
      <c r="H25" s="458">
        <v>0</v>
      </c>
      <c r="I25" s="458">
        <v>0</v>
      </c>
      <c r="J25" s="708">
        <f t="shared" si="1"/>
        <v>0</v>
      </c>
    </row>
    <row r="26" spans="1:10" ht="12.75">
      <c r="A26" s="456"/>
      <c r="B26" s="457" t="s">
        <v>793</v>
      </c>
      <c r="C26" s="458">
        <v>0</v>
      </c>
      <c r="D26" s="458">
        <v>0</v>
      </c>
      <c r="E26" s="458">
        <v>0</v>
      </c>
      <c r="F26" s="458">
        <v>0</v>
      </c>
      <c r="G26" s="458">
        <v>0</v>
      </c>
      <c r="H26" s="458">
        <v>0</v>
      </c>
      <c r="I26" s="458">
        <v>0</v>
      </c>
      <c r="J26" s="708">
        <f t="shared" si="1"/>
        <v>0</v>
      </c>
    </row>
    <row r="27" spans="1:10" ht="12.75">
      <c r="A27" s="456"/>
      <c r="B27" s="457" t="s">
        <v>793</v>
      </c>
      <c r="C27" s="458">
        <v>0</v>
      </c>
      <c r="D27" s="458">
        <v>0</v>
      </c>
      <c r="E27" s="458">
        <v>0</v>
      </c>
      <c r="F27" s="458">
        <v>0</v>
      </c>
      <c r="G27" s="458">
        <v>0</v>
      </c>
      <c r="H27" s="458">
        <v>0</v>
      </c>
      <c r="I27" s="458">
        <v>0</v>
      </c>
      <c r="J27" s="708">
        <f t="shared" si="1"/>
        <v>0</v>
      </c>
    </row>
    <row r="28" spans="1:10" ht="12.75">
      <c r="A28" s="456"/>
      <c r="B28" s="457" t="s">
        <v>793</v>
      </c>
      <c r="C28" s="458">
        <v>0</v>
      </c>
      <c r="D28" s="458">
        <v>0</v>
      </c>
      <c r="E28" s="458">
        <v>0</v>
      </c>
      <c r="F28" s="458">
        <v>0</v>
      </c>
      <c r="G28" s="458">
        <v>0</v>
      </c>
      <c r="H28" s="458">
        <v>0</v>
      </c>
      <c r="I28" s="458">
        <v>0</v>
      </c>
      <c r="J28" s="708">
        <f t="shared" si="1"/>
        <v>0</v>
      </c>
    </row>
    <row r="29" spans="1:10" ht="12.75">
      <c r="A29" s="456"/>
      <c r="B29" s="457" t="s">
        <v>793</v>
      </c>
      <c r="C29" s="458">
        <v>0</v>
      </c>
      <c r="D29" s="458">
        <v>0</v>
      </c>
      <c r="E29" s="458">
        <v>0</v>
      </c>
      <c r="F29" s="458">
        <v>0</v>
      </c>
      <c r="G29" s="458">
        <v>0</v>
      </c>
      <c r="H29" s="458">
        <v>0</v>
      </c>
      <c r="I29" s="458">
        <v>0</v>
      </c>
      <c r="J29" s="708">
        <f t="shared" si="1"/>
        <v>0</v>
      </c>
    </row>
    <row r="30" spans="1:10" ht="12.75">
      <c r="A30" s="456"/>
      <c r="B30" s="457" t="s">
        <v>793</v>
      </c>
      <c r="C30" s="458">
        <v>0</v>
      </c>
      <c r="D30" s="458">
        <v>0</v>
      </c>
      <c r="E30" s="458">
        <v>0</v>
      </c>
      <c r="F30" s="458">
        <v>0</v>
      </c>
      <c r="G30" s="458">
        <v>0</v>
      </c>
      <c r="H30" s="458">
        <v>0</v>
      </c>
      <c r="I30" s="458">
        <v>0</v>
      </c>
      <c r="J30" s="708">
        <f t="shared" si="1"/>
        <v>0</v>
      </c>
    </row>
    <row r="31" spans="1:10" ht="12.75">
      <c r="A31" s="456"/>
      <c r="B31" s="457" t="s">
        <v>793</v>
      </c>
      <c r="C31" s="458">
        <v>0</v>
      </c>
      <c r="D31" s="458">
        <v>0</v>
      </c>
      <c r="E31" s="458">
        <v>0</v>
      </c>
      <c r="F31" s="458">
        <v>0</v>
      </c>
      <c r="G31" s="458">
        <v>0</v>
      </c>
      <c r="H31" s="458">
        <v>0</v>
      </c>
      <c r="I31" s="458">
        <v>0</v>
      </c>
      <c r="J31" s="708">
        <f>C31-D31+E31-F31+G31-H31+I31</f>
        <v>0</v>
      </c>
    </row>
    <row r="32" spans="1:10" ht="12.75">
      <c r="A32" s="456"/>
      <c r="B32" s="457" t="s">
        <v>793</v>
      </c>
      <c r="C32" s="458">
        <v>0</v>
      </c>
      <c r="D32" s="458">
        <v>0</v>
      </c>
      <c r="E32" s="458">
        <v>0</v>
      </c>
      <c r="F32" s="458">
        <v>0</v>
      </c>
      <c r="G32" s="458">
        <v>0</v>
      </c>
      <c r="H32" s="458">
        <v>0</v>
      </c>
      <c r="I32" s="458">
        <v>0</v>
      </c>
      <c r="J32" s="708">
        <f>C32-D32+E32-F32+G32-H32+I32</f>
        <v>0</v>
      </c>
    </row>
    <row r="33" spans="1:10" ht="12.75">
      <c r="A33" s="456"/>
      <c r="B33" s="457" t="s">
        <v>793</v>
      </c>
      <c r="C33" s="458">
        <v>0</v>
      </c>
      <c r="D33" s="458">
        <v>0</v>
      </c>
      <c r="E33" s="458">
        <v>0</v>
      </c>
      <c r="F33" s="458">
        <v>0</v>
      </c>
      <c r="G33" s="458">
        <v>0</v>
      </c>
      <c r="H33" s="458">
        <v>0</v>
      </c>
      <c r="I33" s="458">
        <v>0</v>
      </c>
      <c r="J33" s="708">
        <f>C33-D33+E33-F33+G33-H33+I33</f>
        <v>0</v>
      </c>
    </row>
    <row r="34" spans="1:10" ht="12.75">
      <c r="A34" s="456"/>
      <c r="B34" s="457" t="s">
        <v>793</v>
      </c>
      <c r="C34" s="458">
        <v>0</v>
      </c>
      <c r="D34" s="458">
        <v>0</v>
      </c>
      <c r="E34" s="458">
        <v>0</v>
      </c>
      <c r="F34" s="458">
        <v>0</v>
      </c>
      <c r="G34" s="458">
        <v>0</v>
      </c>
      <c r="H34" s="458">
        <v>0</v>
      </c>
      <c r="I34" s="458">
        <v>0</v>
      </c>
      <c r="J34" s="708">
        <f>C34-D34+E34-F34+G34-H34+I34</f>
        <v>0</v>
      </c>
    </row>
    <row r="35" spans="1:10" ht="12.75">
      <c r="A35" s="710"/>
      <c r="B35" s="711"/>
      <c r="C35" s="712"/>
      <c r="D35" s="712"/>
      <c r="E35" s="713"/>
      <c r="F35" s="712"/>
      <c r="G35" s="712"/>
      <c r="H35" s="712"/>
      <c r="I35" s="712"/>
      <c r="J35" s="708"/>
    </row>
    <row r="36" spans="1:10" ht="12.75">
      <c r="A36" s="714" t="s">
        <v>794</v>
      </c>
      <c r="B36" s="715"/>
      <c r="C36" s="716">
        <f aca="true" t="shared" si="2" ref="C36:J36">SUM(C7:C34)</f>
        <v>536713410.94</v>
      </c>
      <c r="D36" s="716">
        <f t="shared" si="2"/>
        <v>27172583.05</v>
      </c>
      <c r="E36" s="716">
        <f t="shared" si="2"/>
        <v>1960523.8</v>
      </c>
      <c r="F36" s="716">
        <f t="shared" si="2"/>
        <v>0</v>
      </c>
      <c r="G36" s="716">
        <f t="shared" si="2"/>
        <v>0</v>
      </c>
      <c r="H36" s="716">
        <f t="shared" si="2"/>
        <v>0</v>
      </c>
      <c r="I36" s="716">
        <f t="shared" si="2"/>
        <v>0</v>
      </c>
      <c r="J36" s="709">
        <f t="shared" si="2"/>
        <v>511501351.69000006</v>
      </c>
    </row>
    <row r="37" spans="1:10" ht="12.75">
      <c r="A37" s="714"/>
      <c r="B37" s="715"/>
      <c r="C37" s="717"/>
      <c r="D37" s="717"/>
      <c r="E37" s="717"/>
      <c r="F37" s="717"/>
      <c r="G37" s="717"/>
      <c r="H37" s="717"/>
      <c r="I37" s="717"/>
      <c r="J37" s="709"/>
    </row>
    <row r="38" spans="1:10" ht="12.75">
      <c r="A38" s="714" t="s">
        <v>795</v>
      </c>
      <c r="B38" s="715"/>
      <c r="C38" s="717"/>
      <c r="D38" s="717"/>
      <c r="E38" s="717"/>
      <c r="F38" s="717"/>
      <c r="G38" s="717"/>
      <c r="H38" s="717"/>
      <c r="I38" s="717"/>
      <c r="J38" s="709"/>
    </row>
    <row r="39" spans="1:10" ht="12.75">
      <c r="A39" s="714" t="s">
        <v>796</v>
      </c>
      <c r="B39" s="715"/>
      <c r="C39" s="717"/>
      <c r="D39" s="717"/>
      <c r="E39" s="715"/>
      <c r="F39" s="717"/>
      <c r="G39" s="717"/>
      <c r="H39" s="717"/>
      <c r="I39" s="717"/>
      <c r="J39" s="157">
        <v>500000</v>
      </c>
    </row>
    <row r="40" spans="1:10" ht="12.75">
      <c r="A40" s="714" t="s">
        <v>797</v>
      </c>
      <c r="B40" s="715"/>
      <c r="C40" s="717"/>
      <c r="D40" s="717"/>
      <c r="E40" s="715"/>
      <c r="F40" s="717"/>
      <c r="G40" s="717"/>
      <c r="H40" s="717"/>
      <c r="I40" s="717"/>
      <c r="J40" s="157">
        <v>500000</v>
      </c>
    </row>
    <row r="41" spans="1:12" ht="12.75">
      <c r="A41" s="714" t="s">
        <v>798</v>
      </c>
      <c r="B41" s="715"/>
      <c r="C41" s="717"/>
      <c r="D41" s="717"/>
      <c r="E41" s="715"/>
      <c r="F41" s="717"/>
      <c r="G41" s="717"/>
      <c r="H41" s="717"/>
      <c r="I41" s="717"/>
      <c r="J41" s="157">
        <v>626180568.75</v>
      </c>
      <c r="K41" s="395"/>
      <c r="L41" s="395"/>
    </row>
    <row r="42" spans="1:10" ht="12.75">
      <c r="A42" s="714" t="s">
        <v>649</v>
      </c>
      <c r="B42" s="715"/>
      <c r="C42" s="717"/>
      <c r="D42" s="717"/>
      <c r="E42" s="715"/>
      <c r="F42" s="717"/>
      <c r="G42" s="717"/>
      <c r="H42" s="717"/>
      <c r="I42" s="717"/>
      <c r="J42" s="459">
        <v>35000000</v>
      </c>
    </row>
    <row r="43" spans="1:10" ht="12.75">
      <c r="A43" s="718"/>
      <c r="B43" s="719"/>
      <c r="C43" s="717"/>
      <c r="D43" s="717"/>
      <c r="E43" s="715"/>
      <c r="F43" s="717"/>
      <c r="G43" s="717"/>
      <c r="H43" s="717"/>
      <c r="I43" s="717"/>
      <c r="J43" s="720"/>
    </row>
    <row r="44" spans="1:10" ht="12.75">
      <c r="A44" s="714" t="s">
        <v>168</v>
      </c>
      <c r="B44" s="719"/>
      <c r="C44" s="717"/>
      <c r="D44" s="717"/>
      <c r="E44" s="715"/>
      <c r="F44" s="717"/>
      <c r="G44" s="717"/>
      <c r="H44" s="717"/>
      <c r="I44" s="717"/>
      <c r="J44" s="709">
        <f>J36+SUM(J39:J42)</f>
        <v>1173681920.44</v>
      </c>
    </row>
    <row r="45" spans="1:10" ht="12.75">
      <c r="A45" s="718"/>
      <c r="B45" s="719"/>
      <c r="C45" s="717"/>
      <c r="D45" s="717"/>
      <c r="E45" s="715"/>
      <c r="F45" s="717"/>
      <c r="G45" s="717"/>
      <c r="H45" s="717"/>
      <c r="I45" s="717"/>
      <c r="J45" s="720"/>
    </row>
    <row r="46" spans="1:10" ht="12.75">
      <c r="A46" s="714" t="s">
        <v>484</v>
      </c>
      <c r="B46" s="719"/>
      <c r="C46" s="717"/>
      <c r="D46" s="717"/>
      <c r="E46" s="715"/>
      <c r="F46" s="717"/>
      <c r="G46" s="717"/>
      <c r="H46" s="717"/>
      <c r="I46" s="717"/>
      <c r="J46" s="720"/>
    </row>
    <row r="47" spans="1:10" ht="12.75">
      <c r="A47" s="714" t="s">
        <v>799</v>
      </c>
      <c r="B47" s="715"/>
      <c r="C47" s="717"/>
      <c r="D47" s="717"/>
      <c r="E47" s="715"/>
      <c r="F47" s="717"/>
      <c r="G47" s="717"/>
      <c r="H47" s="717"/>
      <c r="I47" s="717"/>
      <c r="J47" s="459">
        <v>598580287.14</v>
      </c>
    </row>
    <row r="48" spans="1:11" ht="48.75" customHeight="1">
      <c r="A48" s="714" t="s">
        <v>668</v>
      </c>
      <c r="B48" s="864" t="s">
        <v>1069</v>
      </c>
      <c r="C48" s="865"/>
      <c r="D48" s="865"/>
      <c r="E48" s="865"/>
      <c r="F48" s="865"/>
      <c r="G48" s="865"/>
      <c r="H48" s="866"/>
      <c r="I48" s="717"/>
      <c r="J48" s="459">
        <v>0</v>
      </c>
      <c r="K48" s="395"/>
    </row>
    <row r="49" spans="1:10" ht="12.75">
      <c r="A49" s="718"/>
      <c r="B49" s="719"/>
      <c r="C49" s="717"/>
      <c r="D49" s="717"/>
      <c r="E49" s="715"/>
      <c r="F49" s="715"/>
      <c r="G49" s="715"/>
      <c r="H49" s="715"/>
      <c r="I49" s="715"/>
      <c r="J49" s="722"/>
    </row>
    <row r="50" spans="1:11" ht="15.75">
      <c r="A50" s="714" t="s">
        <v>942</v>
      </c>
      <c r="B50" s="715"/>
      <c r="C50" s="717"/>
      <c r="D50" s="717"/>
      <c r="E50" s="715"/>
      <c r="F50" s="715"/>
      <c r="G50" s="715"/>
      <c r="H50" s="715"/>
      <c r="I50" s="715"/>
      <c r="J50" s="723">
        <f>J44-SUM(J47:J48)</f>
        <v>575101633.3000001</v>
      </c>
      <c r="K50" s="395"/>
    </row>
    <row r="51" spans="1:11" ht="16.5" thickBot="1">
      <c r="A51" s="721"/>
      <c r="B51" s="460"/>
      <c r="C51" s="724"/>
      <c r="D51" s="724"/>
      <c r="E51" s="725"/>
      <c r="F51" s="725"/>
      <c r="G51" s="725"/>
      <c r="H51" s="725"/>
      <c r="I51" s="725"/>
      <c r="J51" s="726"/>
      <c r="K51" s="395"/>
    </row>
    <row r="52" spans="1:11" ht="21.75" customHeight="1" thickBot="1">
      <c r="A52" s="507" t="s">
        <v>14</v>
      </c>
      <c r="B52" s="508"/>
      <c r="C52" s="509"/>
      <c r="D52" s="509"/>
      <c r="E52" s="508"/>
      <c r="F52" s="508"/>
      <c r="G52" s="508"/>
      <c r="H52" s="508"/>
      <c r="I52" s="508"/>
      <c r="J52" s="510">
        <f>+RESULTADO!D35</f>
        <v>575101633.3000002</v>
      </c>
      <c r="K52" s="395"/>
    </row>
    <row r="53" spans="1:10" ht="21" customHeight="1" thickBot="1">
      <c r="A53" s="504" t="s">
        <v>15</v>
      </c>
      <c r="B53" s="505"/>
      <c r="C53" s="506"/>
      <c r="D53" s="506"/>
      <c r="E53" s="505"/>
      <c r="F53" s="505"/>
      <c r="G53" s="505"/>
      <c r="H53" s="505"/>
      <c r="I53" s="505"/>
      <c r="J53" s="510">
        <f>+J50-J52</f>
        <v>0</v>
      </c>
    </row>
    <row r="54" ht="12.75"/>
    <row r="55" ht="12.75"/>
    <row r="56" spans="1:5" s="461" customFormat="1" ht="13.5" customHeight="1">
      <c r="A56" s="871" t="s">
        <v>1085</v>
      </c>
      <c r="B56" s="871"/>
      <c r="C56" s="440"/>
      <c r="D56" s="440"/>
      <c r="E56" s="440"/>
    </row>
    <row r="57" spans="1:5" s="461" customFormat="1" ht="15">
      <c r="A57" s="439" t="s">
        <v>76</v>
      </c>
      <c r="B57" s="453"/>
      <c r="C57" s="440"/>
      <c r="D57" s="439" t="s">
        <v>77</v>
      </c>
      <c r="E57" s="453"/>
    </row>
    <row r="58" spans="1:5" ht="14.25">
      <c r="A58" s="440"/>
      <c r="B58" s="440"/>
      <c r="C58" s="440"/>
      <c r="D58" s="440"/>
      <c r="E58" s="440"/>
    </row>
    <row r="59" spans="1:5" ht="14.25">
      <c r="A59" s="440"/>
      <c r="B59" s="440"/>
      <c r="C59" s="440"/>
      <c r="D59" s="440"/>
      <c r="E59" s="440"/>
    </row>
    <row r="60" spans="1:5" ht="14.25">
      <c r="A60" s="871" t="s">
        <v>1089</v>
      </c>
      <c r="B60" s="871"/>
      <c r="C60" s="440"/>
      <c r="D60" s="872">
        <v>42045</v>
      </c>
      <c r="E60" s="871"/>
    </row>
    <row r="61" spans="1:5" ht="15">
      <c r="A61" s="455" t="s">
        <v>78</v>
      </c>
      <c r="B61" s="440"/>
      <c r="C61" s="440"/>
      <c r="D61" s="439" t="s">
        <v>79</v>
      </c>
      <c r="E61" s="453"/>
    </row>
    <row r="62" spans="1:5" ht="14.25">
      <c r="A62" s="440"/>
      <c r="B62" s="440"/>
      <c r="C62" s="440"/>
      <c r="D62" s="440"/>
      <c r="E62" s="440"/>
    </row>
    <row r="63" spans="1:10" ht="45" customHeight="1">
      <c r="A63" s="868" t="s">
        <v>848</v>
      </c>
      <c r="B63" s="869"/>
      <c r="C63" s="869"/>
      <c r="D63" s="869"/>
      <c r="E63" s="869"/>
      <c r="F63" s="869"/>
      <c r="G63" s="869"/>
      <c r="H63" s="869"/>
      <c r="I63" s="869"/>
      <c r="J63" s="870"/>
    </row>
  </sheetData>
  <sheetProtection password="8FB6" sheet="1"/>
  <mergeCells count="9">
    <mergeCell ref="B48:H48"/>
    <mergeCell ref="A1:J1"/>
    <mergeCell ref="A2:J2"/>
    <mergeCell ref="A4:J4"/>
    <mergeCell ref="A3:J3"/>
    <mergeCell ref="A63:J63"/>
    <mergeCell ref="A56:B56"/>
    <mergeCell ref="A60:B60"/>
    <mergeCell ref="D60:E60"/>
  </mergeCells>
  <printOptions horizontalCentered="1" verticalCentered="1"/>
  <pageMargins left="0" right="0" top="0" bottom="0" header="0" footer="0"/>
  <pageSetup horizontalDpi="300" verticalDpi="300" orientation="landscape" scale="60" r:id="rId3"/>
  <legacyDrawing r:id="rId2"/>
</worksheet>
</file>

<file path=xl/worksheets/sheet2.xml><?xml version="1.0" encoding="utf-8"?>
<worksheet xmlns="http://schemas.openxmlformats.org/spreadsheetml/2006/main" xmlns:r="http://schemas.openxmlformats.org/officeDocument/2006/relationships">
  <dimension ref="A2:C2980"/>
  <sheetViews>
    <sheetView showGridLines="0" zoomScale="90" zoomScaleNormal="90" zoomScalePageLayoutView="0" workbookViewId="0" topLeftCell="A2">
      <pane xSplit="1" ySplit="4" topLeftCell="B30" activePane="bottomRight" state="frozen"/>
      <selection pane="topLeft" activeCell="A2" sqref="A2"/>
      <selection pane="topRight" activeCell="B2" sqref="B2"/>
      <selection pane="bottomLeft" activeCell="A6" sqref="A6"/>
      <selection pane="bottomRight" activeCell="B49" sqref="B49"/>
    </sheetView>
  </sheetViews>
  <sheetFormatPr defaultColWidth="11.421875" defaultRowHeight="12.75"/>
  <cols>
    <col min="1" max="1" width="60.140625" style="1" customWidth="1"/>
    <col min="2" max="2" width="36.57421875" style="1" customWidth="1"/>
    <col min="3" max="3" width="7.7109375" style="1" bestFit="1" customWidth="1"/>
    <col min="4" max="16384" width="11.421875" style="1" customWidth="1"/>
  </cols>
  <sheetData>
    <row r="1" ht="12.75"/>
    <row r="2" spans="1:3" ht="12.75">
      <c r="A2" s="169"/>
      <c r="B2" s="169"/>
      <c r="C2" s="169"/>
    </row>
    <row r="3" spans="1:3" ht="22.5">
      <c r="A3" s="694" t="s">
        <v>1010</v>
      </c>
      <c r="B3" s="436"/>
      <c r="C3" s="169"/>
    </row>
    <row r="4" spans="1:3" ht="22.5">
      <c r="A4" s="695" t="s">
        <v>904</v>
      </c>
      <c r="B4" s="361"/>
      <c r="C4" s="169"/>
    </row>
    <row r="5" spans="1:3" ht="12.75">
      <c r="A5" s="169"/>
      <c r="B5" s="169"/>
      <c r="C5" s="169"/>
    </row>
    <row r="6" ht="12.75"/>
    <row r="7" ht="13.5" thickBot="1"/>
    <row r="8" ht="13.5" thickBot="1">
      <c r="B8" s="328" t="s">
        <v>651</v>
      </c>
    </row>
    <row r="9" spans="1:2" ht="14.25">
      <c r="A9" s="413" t="s">
        <v>965</v>
      </c>
      <c r="B9" s="415">
        <v>1608070993.63</v>
      </c>
    </row>
    <row r="10" spans="1:2" ht="15" thickBot="1">
      <c r="A10" s="414" t="s">
        <v>966</v>
      </c>
      <c r="B10" s="416">
        <v>730977059.32</v>
      </c>
    </row>
    <row r="11" spans="1:2" ht="17.25" thickBot="1">
      <c r="A11" s="131" t="s">
        <v>967</v>
      </c>
      <c r="B11" s="417">
        <f>SUM(B9:B10)</f>
        <v>2339048052.9500003</v>
      </c>
    </row>
    <row r="12" spans="1:2" ht="16.5">
      <c r="A12" s="177"/>
      <c r="B12" s="178"/>
    </row>
    <row r="13" ht="13.5" thickBot="1"/>
    <row r="14" spans="1:2" ht="30.75" customHeight="1" thickBot="1">
      <c r="A14" s="807" t="s">
        <v>970</v>
      </c>
      <c r="B14" s="808"/>
    </row>
    <row r="15" spans="1:2" ht="11.25" customHeight="1">
      <c r="A15" s="183"/>
      <c r="B15" s="184"/>
    </row>
    <row r="16" spans="1:2" ht="12.75">
      <c r="A16" s="193" t="s">
        <v>531</v>
      </c>
      <c r="B16" s="176">
        <v>0</v>
      </c>
    </row>
    <row r="17" spans="1:2" ht="12.75">
      <c r="A17" s="193" t="s">
        <v>253</v>
      </c>
      <c r="B17" s="176">
        <v>0</v>
      </c>
    </row>
    <row r="18" spans="1:2" ht="12.75">
      <c r="A18" s="193" t="s">
        <v>254</v>
      </c>
      <c r="B18" s="176">
        <v>0</v>
      </c>
    </row>
    <row r="19" spans="1:2" ht="12.75">
      <c r="A19" s="193" t="s">
        <v>249</v>
      </c>
      <c r="B19" s="176">
        <v>0</v>
      </c>
    </row>
    <row r="20" spans="1:2" ht="12.75">
      <c r="A20" s="193" t="s">
        <v>250</v>
      </c>
      <c r="B20" s="176">
        <v>7580604.97</v>
      </c>
    </row>
    <row r="21" spans="1:2" ht="12.75">
      <c r="A21" s="193" t="s">
        <v>251</v>
      </c>
      <c r="B21" s="176">
        <v>0</v>
      </c>
    </row>
    <row r="22" spans="1:2" ht="12.75">
      <c r="A22" s="193" t="s">
        <v>255</v>
      </c>
      <c r="B22" s="176">
        <v>0</v>
      </c>
    </row>
    <row r="23" spans="1:2" ht="12.75">
      <c r="A23" s="193" t="s">
        <v>252</v>
      </c>
      <c r="B23" s="176">
        <v>0</v>
      </c>
    </row>
    <row r="24" spans="1:3" ht="12.75">
      <c r="A24" s="669" t="s">
        <v>879</v>
      </c>
      <c r="B24" s="670">
        <v>0</v>
      </c>
      <c r="C24" s="644"/>
    </row>
    <row r="25" spans="1:3" ht="12.75">
      <c r="A25" s="669" t="s">
        <v>878</v>
      </c>
      <c r="B25" s="670">
        <v>0</v>
      </c>
      <c r="C25" s="644"/>
    </row>
    <row r="26" spans="1:2" ht="13.5" thickBot="1">
      <c r="A26" s="185" t="s">
        <v>494</v>
      </c>
      <c r="B26" s="186">
        <v>0</v>
      </c>
    </row>
    <row r="27" spans="1:2" s="182" customFormat="1" ht="12.75">
      <c r="A27" s="170"/>
      <c r="B27" s="170"/>
    </row>
    <row r="28" s="182" customFormat="1" ht="13.5" thickBot="1"/>
    <row r="29" spans="1:3" ht="43.5" customHeight="1" thickBot="1">
      <c r="A29" s="810" t="s">
        <v>197</v>
      </c>
      <c r="B29" s="811"/>
      <c r="C29" s="182"/>
    </row>
    <row r="30" spans="1:2" ht="12.75">
      <c r="A30" s="194" t="s">
        <v>123</v>
      </c>
      <c r="B30" s="188">
        <v>58</v>
      </c>
    </row>
    <row r="31" spans="1:2" ht="12.75">
      <c r="A31" s="195" t="s">
        <v>215</v>
      </c>
      <c r="B31" s="189">
        <v>20037</v>
      </c>
    </row>
    <row r="32" spans="1:2" ht="12.75">
      <c r="A32" s="195" t="s">
        <v>450</v>
      </c>
      <c r="B32" s="189">
        <v>6161</v>
      </c>
    </row>
    <row r="33" spans="1:2" ht="13.5" thickBot="1">
      <c r="A33" s="196" t="s">
        <v>216</v>
      </c>
      <c r="B33" s="190">
        <v>6.96</v>
      </c>
    </row>
    <row r="34" ht="12.75"/>
    <row r="35" ht="12.75"/>
    <row r="36" spans="1:2" ht="12.75">
      <c r="A36" s="809" t="s">
        <v>256</v>
      </c>
      <c r="B36" s="809"/>
    </row>
    <row r="37" spans="1:2" ht="12.75">
      <c r="A37" s="809" t="s">
        <v>905</v>
      </c>
      <c r="B37" s="809"/>
    </row>
    <row r="38" spans="1:2" ht="12.75">
      <c r="A38" s="809" t="s">
        <v>257</v>
      </c>
      <c r="B38" s="809"/>
    </row>
    <row r="39" ht="12.75">
      <c r="B39" s="30" t="s">
        <v>258</v>
      </c>
    </row>
    <row r="40" spans="1:2" ht="12.75">
      <c r="A40" s="197" t="s">
        <v>259</v>
      </c>
      <c r="B40" s="198">
        <f>B42+B46</f>
        <v>1458080</v>
      </c>
    </row>
    <row r="41" spans="1:2" ht="12.75">
      <c r="A41" s="26"/>
      <c r="B41" s="179"/>
    </row>
    <row r="42" spans="1:2" ht="12.75">
      <c r="A42" s="199" t="s">
        <v>260</v>
      </c>
      <c r="B42" s="200">
        <f>SUM(B43:B44)</f>
        <v>1458080</v>
      </c>
    </row>
    <row r="43" spans="1:3" ht="12.75">
      <c r="A43" s="2" t="s">
        <v>261</v>
      </c>
      <c r="B43" s="191">
        <v>437424</v>
      </c>
      <c r="C43" s="187">
        <f>B43/B42</f>
        <v>0.3</v>
      </c>
    </row>
    <row r="44" spans="1:3" ht="12.75">
      <c r="A44" s="2" t="s">
        <v>262</v>
      </c>
      <c r="B44" s="191">
        <v>1020656</v>
      </c>
      <c r="C44" s="187">
        <f>B44/B42</f>
        <v>0.7</v>
      </c>
    </row>
    <row r="45" spans="1:2" ht="12.75">
      <c r="A45" s="2"/>
      <c r="B45" s="3"/>
    </row>
    <row r="46" spans="1:2" ht="12.75">
      <c r="A46" s="199" t="s">
        <v>263</v>
      </c>
      <c r="B46" s="192">
        <v>0</v>
      </c>
    </row>
    <row r="47" ht="12.75"/>
    <row r="50" ht="15.75">
      <c r="A50" s="383" t="s">
        <v>1093</v>
      </c>
    </row>
    <row r="53" ht="9.75" customHeight="1"/>
    <row r="55" ht="11.25" customHeight="1"/>
    <row r="57" ht="9.75" customHeight="1"/>
    <row r="65" ht="18" customHeight="1"/>
    <row r="74" s="15" customFormat="1" ht="12.75"/>
    <row r="75" ht="19.5" customHeight="1"/>
    <row r="78" ht="32.25" customHeight="1"/>
    <row r="97" ht="21" customHeight="1"/>
    <row r="105" s="15" customFormat="1" ht="12.75"/>
    <row r="116" ht="19.5" customHeight="1"/>
    <row r="141" s="15" customFormat="1" ht="12.75"/>
    <row r="142" s="15" customFormat="1" ht="12.75"/>
    <row r="143" s="15" customFormat="1" ht="12.75"/>
    <row r="144" s="15" customFormat="1" ht="12.75"/>
    <row r="145" s="15" customFormat="1" ht="12.75"/>
    <row r="146" s="15" customFormat="1" ht="12.75"/>
    <row r="147" s="15" customFormat="1" ht="12.75"/>
    <row r="164" s="181" customFormat="1" ht="12.75"/>
    <row r="1476" spans="1:3" ht="16.5">
      <c r="A1476" s="180"/>
      <c r="B1476" s="180"/>
      <c r="C1476" s="180"/>
    </row>
    <row r="1477" spans="1:3" ht="16.5">
      <c r="A1477" s="180"/>
      <c r="B1477" s="180"/>
      <c r="C1477" s="180"/>
    </row>
    <row r="1478" spans="1:3" ht="16.5">
      <c r="A1478" s="180"/>
      <c r="B1478" s="180"/>
      <c r="C1478" s="180"/>
    </row>
    <row r="1479" spans="1:3" ht="16.5">
      <c r="A1479" s="180"/>
      <c r="B1479" s="180"/>
      <c r="C1479" s="180"/>
    </row>
    <row r="1480" spans="1:3" ht="16.5">
      <c r="A1480" s="180"/>
      <c r="B1480" s="180"/>
      <c r="C1480" s="180"/>
    </row>
    <row r="1481" spans="1:3" ht="16.5">
      <c r="A1481" s="180"/>
      <c r="B1481" s="180"/>
      <c r="C1481" s="180"/>
    </row>
    <row r="1482" spans="1:3" ht="16.5">
      <c r="A1482" s="180"/>
      <c r="B1482" s="180"/>
      <c r="C1482" s="180"/>
    </row>
    <row r="1483" spans="1:3" ht="16.5">
      <c r="A1483" s="180"/>
      <c r="B1483" s="180"/>
      <c r="C1483" s="180"/>
    </row>
    <row r="1484" spans="1:3" ht="16.5">
      <c r="A1484" s="180"/>
      <c r="B1484" s="180"/>
      <c r="C1484" s="180"/>
    </row>
    <row r="1485" spans="1:3" ht="16.5">
      <c r="A1485" s="180"/>
      <c r="B1485" s="180"/>
      <c r="C1485" s="180"/>
    </row>
    <row r="1486" spans="1:3" ht="16.5">
      <c r="A1486" s="180"/>
      <c r="B1486" s="180"/>
      <c r="C1486" s="180"/>
    </row>
    <row r="1487" spans="1:3" ht="16.5">
      <c r="A1487" s="180"/>
      <c r="B1487" s="180"/>
      <c r="C1487" s="180"/>
    </row>
    <row r="1488" spans="1:3" ht="16.5">
      <c r="A1488" s="180"/>
      <c r="B1488" s="180"/>
      <c r="C1488" s="180"/>
    </row>
    <row r="1489" spans="1:3" ht="16.5">
      <c r="A1489" s="180"/>
      <c r="B1489" s="180"/>
      <c r="C1489" s="180"/>
    </row>
    <row r="1490" spans="1:3" ht="16.5">
      <c r="A1490" s="180"/>
      <c r="B1490" s="180"/>
      <c r="C1490" s="180"/>
    </row>
    <row r="1491" spans="1:3" ht="16.5">
      <c r="A1491" s="180"/>
      <c r="B1491" s="180"/>
      <c r="C1491" s="180"/>
    </row>
    <row r="1492" spans="1:3" ht="16.5">
      <c r="A1492" s="180"/>
      <c r="B1492" s="180"/>
      <c r="C1492" s="180"/>
    </row>
    <row r="1493" spans="1:3" ht="16.5">
      <c r="A1493" s="180"/>
      <c r="B1493" s="180"/>
      <c r="C1493" s="180"/>
    </row>
    <row r="1494" spans="1:3" ht="16.5">
      <c r="A1494" s="180"/>
      <c r="B1494" s="180"/>
      <c r="C1494" s="180"/>
    </row>
    <row r="1495" spans="1:3" ht="16.5">
      <c r="A1495" s="180"/>
      <c r="B1495" s="180"/>
      <c r="C1495" s="180"/>
    </row>
    <row r="1496" spans="1:3" ht="16.5">
      <c r="A1496" s="180"/>
      <c r="B1496" s="180"/>
      <c r="C1496" s="180"/>
    </row>
    <row r="1497" spans="1:3" ht="16.5">
      <c r="A1497" s="180"/>
      <c r="B1497" s="180"/>
      <c r="C1497" s="180"/>
    </row>
    <row r="1498" spans="1:3" ht="16.5">
      <c r="A1498" s="180"/>
      <c r="B1498" s="180"/>
      <c r="C1498" s="180"/>
    </row>
    <row r="1499" spans="1:3" ht="16.5">
      <c r="A1499" s="180"/>
      <c r="B1499" s="180"/>
      <c r="C1499" s="180"/>
    </row>
    <row r="1500" spans="1:3" ht="16.5">
      <c r="A1500" s="180"/>
      <c r="B1500" s="180"/>
      <c r="C1500" s="180"/>
    </row>
    <row r="1501" spans="1:3" ht="16.5">
      <c r="A1501" s="180"/>
      <c r="B1501" s="180"/>
      <c r="C1501" s="180"/>
    </row>
    <row r="1502" spans="1:3" ht="16.5">
      <c r="A1502" s="180"/>
      <c r="B1502" s="180"/>
      <c r="C1502" s="180"/>
    </row>
    <row r="1503" spans="1:3" ht="16.5">
      <c r="A1503" s="180"/>
      <c r="B1503" s="180"/>
      <c r="C1503" s="180"/>
    </row>
    <row r="1504" spans="1:3" ht="16.5">
      <c r="A1504" s="180"/>
      <c r="B1504" s="180"/>
      <c r="C1504" s="180"/>
    </row>
    <row r="1505" spans="1:3" ht="16.5">
      <c r="A1505" s="180"/>
      <c r="B1505" s="180"/>
      <c r="C1505" s="180"/>
    </row>
    <row r="1506" spans="1:3" ht="16.5">
      <c r="A1506" s="180"/>
      <c r="B1506" s="180"/>
      <c r="C1506" s="180"/>
    </row>
    <row r="1507" spans="1:3" ht="16.5">
      <c r="A1507" s="180"/>
      <c r="B1507" s="180"/>
      <c r="C1507" s="180"/>
    </row>
    <row r="1508" spans="1:3" ht="16.5">
      <c r="A1508" s="180"/>
      <c r="B1508" s="180"/>
      <c r="C1508" s="180"/>
    </row>
    <row r="1509" spans="1:3" ht="16.5">
      <c r="A1509" s="180"/>
      <c r="B1509" s="180"/>
      <c r="C1509" s="180"/>
    </row>
    <row r="1510" spans="1:3" ht="16.5">
      <c r="A1510" s="180"/>
      <c r="B1510" s="180"/>
      <c r="C1510" s="180"/>
    </row>
    <row r="1511" spans="1:3" ht="16.5">
      <c r="A1511" s="180"/>
      <c r="B1511" s="180"/>
      <c r="C1511" s="180"/>
    </row>
    <row r="1512" spans="1:3" ht="16.5">
      <c r="A1512" s="180"/>
      <c r="B1512" s="180"/>
      <c r="C1512" s="180"/>
    </row>
    <row r="1513" spans="1:3" ht="16.5">
      <c r="A1513" s="180"/>
      <c r="B1513" s="180"/>
      <c r="C1513" s="180"/>
    </row>
    <row r="1514" spans="1:3" ht="16.5">
      <c r="A1514" s="180"/>
      <c r="B1514" s="180"/>
      <c r="C1514" s="180"/>
    </row>
    <row r="1515" spans="1:3" ht="16.5">
      <c r="A1515" s="180"/>
      <c r="B1515" s="180"/>
      <c r="C1515" s="180"/>
    </row>
    <row r="1516" spans="1:3" ht="16.5">
      <c r="A1516" s="180"/>
      <c r="B1516" s="180"/>
      <c r="C1516" s="180"/>
    </row>
    <row r="1517" spans="1:3" ht="16.5">
      <c r="A1517" s="180"/>
      <c r="B1517" s="180"/>
      <c r="C1517" s="180"/>
    </row>
    <row r="1518" spans="1:3" ht="16.5">
      <c r="A1518" s="180"/>
      <c r="B1518" s="180"/>
      <c r="C1518" s="180"/>
    </row>
    <row r="1519" spans="1:3" ht="16.5">
      <c r="A1519" s="180"/>
      <c r="B1519" s="180"/>
      <c r="C1519" s="180"/>
    </row>
    <row r="1520" spans="1:3" ht="16.5">
      <c r="A1520" s="180"/>
      <c r="B1520" s="180"/>
      <c r="C1520" s="180"/>
    </row>
    <row r="1521" spans="1:3" ht="16.5">
      <c r="A1521" s="180"/>
      <c r="B1521" s="180"/>
      <c r="C1521" s="180"/>
    </row>
    <row r="1522" spans="1:3" ht="16.5">
      <c r="A1522" s="180"/>
      <c r="B1522" s="180"/>
      <c r="C1522" s="180"/>
    </row>
    <row r="1523" spans="1:3" ht="16.5">
      <c r="A1523" s="180"/>
      <c r="B1523" s="180"/>
      <c r="C1523" s="180"/>
    </row>
    <row r="1524" spans="1:3" ht="16.5">
      <c r="A1524" s="180"/>
      <c r="B1524" s="180"/>
      <c r="C1524" s="180"/>
    </row>
    <row r="1525" spans="1:3" ht="16.5">
      <c r="A1525" s="180"/>
      <c r="B1525" s="180"/>
      <c r="C1525" s="180"/>
    </row>
    <row r="1526" spans="1:3" ht="16.5">
      <c r="A1526" s="180"/>
      <c r="B1526" s="180"/>
      <c r="C1526" s="180"/>
    </row>
    <row r="1527" spans="1:3" ht="16.5">
      <c r="A1527" s="180"/>
      <c r="B1527" s="180"/>
      <c r="C1527" s="180"/>
    </row>
    <row r="1528" spans="1:3" ht="16.5">
      <c r="A1528" s="180"/>
      <c r="B1528" s="180"/>
      <c r="C1528" s="180"/>
    </row>
    <row r="1529" spans="1:3" ht="16.5">
      <c r="A1529" s="180"/>
      <c r="B1529" s="180"/>
      <c r="C1529" s="180"/>
    </row>
    <row r="1530" spans="1:3" ht="16.5">
      <c r="A1530" s="180"/>
      <c r="B1530" s="180"/>
      <c r="C1530" s="180"/>
    </row>
    <row r="1531" spans="1:3" ht="16.5">
      <c r="A1531" s="180"/>
      <c r="B1531" s="180"/>
      <c r="C1531" s="180"/>
    </row>
    <row r="1532" spans="1:3" ht="16.5">
      <c r="A1532" s="180"/>
      <c r="B1532" s="180"/>
      <c r="C1532" s="180"/>
    </row>
    <row r="1533" spans="1:3" ht="16.5">
      <c r="A1533" s="180"/>
      <c r="B1533" s="180"/>
      <c r="C1533" s="180"/>
    </row>
    <row r="1534" spans="1:3" ht="16.5">
      <c r="A1534" s="180"/>
      <c r="B1534" s="180"/>
      <c r="C1534" s="180"/>
    </row>
    <row r="1535" spans="1:3" ht="16.5">
      <c r="A1535" s="180"/>
      <c r="B1535" s="180"/>
      <c r="C1535" s="180"/>
    </row>
    <row r="1536" spans="1:3" ht="16.5">
      <c r="A1536" s="180"/>
      <c r="B1536" s="180"/>
      <c r="C1536" s="180"/>
    </row>
    <row r="1537" spans="1:3" ht="16.5">
      <c r="A1537" s="180"/>
      <c r="B1537" s="180"/>
      <c r="C1537" s="180"/>
    </row>
    <row r="1538" spans="1:3" ht="16.5">
      <c r="A1538" s="180"/>
      <c r="B1538" s="180"/>
      <c r="C1538" s="180"/>
    </row>
    <row r="1539" spans="1:3" ht="16.5">
      <c r="A1539" s="180"/>
      <c r="B1539" s="180"/>
      <c r="C1539" s="180"/>
    </row>
    <row r="1540" spans="1:3" ht="16.5">
      <c r="A1540" s="180"/>
      <c r="B1540" s="180"/>
      <c r="C1540" s="180"/>
    </row>
    <row r="1541" spans="1:3" ht="16.5">
      <c r="A1541" s="180"/>
      <c r="B1541" s="180"/>
      <c r="C1541" s="180"/>
    </row>
    <row r="1542" spans="1:3" ht="16.5">
      <c r="A1542" s="180"/>
      <c r="B1542" s="180"/>
      <c r="C1542" s="180"/>
    </row>
    <row r="1543" spans="1:3" ht="16.5">
      <c r="A1543" s="180"/>
      <c r="B1543" s="180"/>
      <c r="C1543" s="180"/>
    </row>
    <row r="1544" spans="1:3" ht="16.5">
      <c r="A1544" s="180"/>
      <c r="B1544" s="180"/>
      <c r="C1544" s="180"/>
    </row>
    <row r="1545" spans="1:3" ht="16.5">
      <c r="A1545" s="180"/>
      <c r="B1545" s="180"/>
      <c r="C1545" s="180"/>
    </row>
    <row r="1546" spans="1:3" ht="16.5">
      <c r="A1546" s="180"/>
      <c r="B1546" s="180"/>
      <c r="C1546" s="180"/>
    </row>
    <row r="1547" spans="1:3" ht="16.5">
      <c r="A1547" s="180"/>
      <c r="B1547" s="180"/>
      <c r="C1547" s="180"/>
    </row>
    <row r="1548" spans="1:3" ht="16.5">
      <c r="A1548" s="180"/>
      <c r="B1548" s="180"/>
      <c r="C1548" s="180"/>
    </row>
    <row r="1549" spans="1:3" ht="16.5">
      <c r="A1549" s="180"/>
      <c r="B1549" s="180"/>
      <c r="C1549" s="180"/>
    </row>
    <row r="1550" spans="1:3" ht="16.5">
      <c r="A1550" s="180"/>
      <c r="B1550" s="180"/>
      <c r="C1550" s="180"/>
    </row>
    <row r="1551" spans="1:3" ht="16.5">
      <c r="A1551" s="180"/>
      <c r="B1551" s="180"/>
      <c r="C1551" s="180"/>
    </row>
    <row r="1552" spans="1:3" ht="16.5">
      <c r="A1552" s="180"/>
      <c r="B1552" s="180"/>
      <c r="C1552" s="180"/>
    </row>
    <row r="1553" spans="1:3" ht="16.5">
      <c r="A1553" s="180"/>
      <c r="B1553" s="180"/>
      <c r="C1553" s="180"/>
    </row>
    <row r="1554" spans="1:3" ht="16.5">
      <c r="A1554" s="180"/>
      <c r="B1554" s="180"/>
      <c r="C1554" s="180"/>
    </row>
    <row r="1555" spans="1:3" ht="16.5">
      <c r="A1555" s="180"/>
      <c r="B1555" s="180"/>
      <c r="C1555" s="180"/>
    </row>
    <row r="1556" spans="1:3" ht="16.5">
      <c r="A1556" s="180"/>
      <c r="B1556" s="180"/>
      <c r="C1556" s="180"/>
    </row>
    <row r="1557" spans="1:3" ht="16.5">
      <c r="A1557" s="180"/>
      <c r="B1557" s="180"/>
      <c r="C1557" s="180"/>
    </row>
    <row r="1558" spans="1:3" ht="16.5">
      <c r="A1558" s="180"/>
      <c r="B1558" s="180"/>
      <c r="C1558" s="180"/>
    </row>
    <row r="1559" spans="1:3" ht="16.5">
      <c r="A1559" s="180"/>
      <c r="B1559" s="180"/>
      <c r="C1559" s="180"/>
    </row>
    <row r="1560" spans="1:3" ht="16.5">
      <c r="A1560" s="180"/>
      <c r="B1560" s="180"/>
      <c r="C1560" s="180"/>
    </row>
    <row r="1561" spans="1:3" ht="16.5">
      <c r="A1561" s="180"/>
      <c r="B1561" s="180"/>
      <c r="C1561" s="180"/>
    </row>
    <row r="1562" spans="1:3" ht="16.5">
      <c r="A1562" s="180"/>
      <c r="B1562" s="180"/>
      <c r="C1562" s="180"/>
    </row>
    <row r="1563" spans="1:3" ht="16.5">
      <c r="A1563" s="180"/>
      <c r="B1563" s="180"/>
      <c r="C1563" s="180"/>
    </row>
    <row r="1564" spans="1:3" ht="16.5">
      <c r="A1564" s="180"/>
      <c r="B1564" s="180"/>
      <c r="C1564" s="180"/>
    </row>
    <row r="1565" spans="1:3" ht="16.5">
      <c r="A1565" s="180"/>
      <c r="B1565" s="180"/>
      <c r="C1565" s="180"/>
    </row>
    <row r="1566" spans="1:3" ht="16.5">
      <c r="A1566" s="180"/>
      <c r="B1566" s="180"/>
      <c r="C1566" s="180"/>
    </row>
    <row r="1567" spans="1:3" ht="16.5">
      <c r="A1567" s="180"/>
      <c r="B1567" s="180"/>
      <c r="C1567" s="180"/>
    </row>
    <row r="1568" spans="1:3" ht="16.5">
      <c r="A1568" s="180"/>
      <c r="B1568" s="180"/>
      <c r="C1568" s="180"/>
    </row>
    <row r="1569" spans="1:3" ht="16.5">
      <c r="A1569" s="180"/>
      <c r="B1569" s="180"/>
      <c r="C1569" s="180"/>
    </row>
    <row r="1570" spans="1:3" ht="16.5">
      <c r="A1570" s="180"/>
      <c r="B1570" s="180"/>
      <c r="C1570" s="180"/>
    </row>
    <row r="1571" spans="1:3" ht="16.5">
      <c r="A1571" s="180"/>
      <c r="B1571" s="180"/>
      <c r="C1571" s="180"/>
    </row>
    <row r="1572" spans="1:3" ht="16.5">
      <c r="A1572" s="180"/>
      <c r="B1572" s="180"/>
      <c r="C1572" s="180"/>
    </row>
    <row r="1573" spans="1:3" ht="16.5">
      <c r="A1573" s="180"/>
      <c r="B1573" s="180"/>
      <c r="C1573" s="180"/>
    </row>
    <row r="1574" spans="1:3" ht="16.5">
      <c r="A1574" s="180"/>
      <c r="B1574" s="180"/>
      <c r="C1574" s="180"/>
    </row>
    <row r="1575" spans="1:3" ht="16.5">
      <c r="A1575" s="180"/>
      <c r="B1575" s="180"/>
      <c r="C1575" s="180"/>
    </row>
    <row r="1576" spans="1:3" ht="16.5">
      <c r="A1576" s="180"/>
      <c r="B1576" s="180"/>
      <c r="C1576" s="180"/>
    </row>
    <row r="1577" spans="1:3" ht="16.5">
      <c r="A1577" s="180"/>
      <c r="B1577" s="180"/>
      <c r="C1577" s="180"/>
    </row>
    <row r="1578" spans="1:3" ht="16.5">
      <c r="A1578" s="180"/>
      <c r="B1578" s="180"/>
      <c r="C1578" s="180"/>
    </row>
    <row r="1579" spans="1:3" ht="16.5">
      <c r="A1579" s="180"/>
      <c r="B1579" s="180"/>
      <c r="C1579" s="180"/>
    </row>
    <row r="1580" spans="1:3" ht="16.5">
      <c r="A1580" s="180"/>
      <c r="B1580" s="180"/>
      <c r="C1580" s="180"/>
    </row>
    <row r="1581" spans="1:3" ht="16.5">
      <c r="A1581" s="180"/>
      <c r="B1581" s="180"/>
      <c r="C1581" s="180"/>
    </row>
    <row r="1582" spans="1:3" ht="16.5">
      <c r="A1582" s="180"/>
      <c r="B1582" s="180"/>
      <c r="C1582" s="180"/>
    </row>
    <row r="1583" spans="1:3" ht="16.5">
      <c r="A1583" s="180"/>
      <c r="B1583" s="180"/>
      <c r="C1583" s="180"/>
    </row>
    <row r="1584" spans="1:3" ht="16.5">
      <c r="A1584" s="180"/>
      <c r="B1584" s="180"/>
      <c r="C1584" s="180"/>
    </row>
    <row r="1585" spans="1:3" ht="16.5">
      <c r="A1585" s="180"/>
      <c r="B1585" s="180"/>
      <c r="C1585" s="180"/>
    </row>
    <row r="1586" spans="1:3" ht="16.5">
      <c r="A1586" s="180"/>
      <c r="B1586" s="180"/>
      <c r="C1586" s="180"/>
    </row>
    <row r="1587" spans="1:3" ht="16.5">
      <c r="A1587" s="180"/>
      <c r="B1587" s="180"/>
      <c r="C1587" s="180"/>
    </row>
    <row r="1588" spans="1:3" ht="16.5">
      <c r="A1588" s="180"/>
      <c r="B1588" s="180"/>
      <c r="C1588" s="180"/>
    </row>
    <row r="1589" spans="1:3" ht="16.5">
      <c r="A1589" s="180"/>
      <c r="B1589" s="180"/>
      <c r="C1589" s="180"/>
    </row>
    <row r="1590" spans="1:3" ht="16.5">
      <c r="A1590" s="180"/>
      <c r="B1590" s="180"/>
      <c r="C1590" s="180"/>
    </row>
    <row r="1591" spans="1:3" ht="16.5">
      <c r="A1591" s="180"/>
      <c r="B1591" s="180"/>
      <c r="C1591" s="180"/>
    </row>
    <row r="1592" spans="1:3" ht="16.5">
      <c r="A1592" s="180"/>
      <c r="B1592" s="180"/>
      <c r="C1592" s="180"/>
    </row>
    <row r="1593" spans="1:3" ht="16.5">
      <c r="A1593" s="180"/>
      <c r="B1593" s="180"/>
      <c r="C1593" s="180"/>
    </row>
    <row r="1594" spans="1:3" ht="16.5">
      <c r="A1594" s="180"/>
      <c r="B1594" s="180"/>
      <c r="C1594" s="180"/>
    </row>
    <row r="1595" spans="1:3" ht="16.5">
      <c r="A1595" s="180"/>
      <c r="B1595" s="180"/>
      <c r="C1595" s="180"/>
    </row>
    <row r="1596" spans="1:3" ht="16.5">
      <c r="A1596" s="180"/>
      <c r="B1596" s="180"/>
      <c r="C1596" s="180"/>
    </row>
    <row r="1597" spans="1:3" ht="16.5">
      <c r="A1597" s="180"/>
      <c r="B1597" s="180"/>
      <c r="C1597" s="180"/>
    </row>
    <row r="1598" spans="1:3" ht="16.5">
      <c r="A1598" s="180"/>
      <c r="B1598" s="180"/>
      <c r="C1598" s="180"/>
    </row>
    <row r="1599" spans="1:3" ht="16.5">
      <c r="A1599" s="180"/>
      <c r="B1599" s="180"/>
      <c r="C1599" s="180"/>
    </row>
    <row r="1600" spans="1:3" ht="16.5">
      <c r="A1600" s="180"/>
      <c r="B1600" s="180"/>
      <c r="C1600" s="180"/>
    </row>
    <row r="1601" spans="1:3" ht="16.5">
      <c r="A1601" s="180"/>
      <c r="B1601" s="180"/>
      <c r="C1601" s="180"/>
    </row>
    <row r="1602" spans="1:3" ht="16.5">
      <c r="A1602" s="180"/>
      <c r="B1602" s="180"/>
      <c r="C1602" s="180"/>
    </row>
    <row r="1603" spans="1:3" ht="16.5">
      <c r="A1603" s="180"/>
      <c r="B1603" s="180"/>
      <c r="C1603" s="180"/>
    </row>
    <row r="1604" spans="1:3" ht="16.5">
      <c r="A1604" s="180"/>
      <c r="B1604" s="180"/>
      <c r="C1604" s="180"/>
    </row>
    <row r="1605" spans="1:3" ht="16.5">
      <c r="A1605" s="180"/>
      <c r="B1605" s="180"/>
      <c r="C1605" s="180"/>
    </row>
    <row r="1606" spans="1:3" ht="16.5">
      <c r="A1606" s="180"/>
      <c r="B1606" s="180"/>
      <c r="C1606" s="180"/>
    </row>
    <row r="1607" spans="1:3" ht="16.5">
      <c r="A1607" s="180"/>
      <c r="B1607" s="180"/>
      <c r="C1607" s="180"/>
    </row>
    <row r="1608" spans="1:3" ht="16.5">
      <c r="A1608" s="180"/>
      <c r="B1608" s="180"/>
      <c r="C1608" s="180"/>
    </row>
    <row r="1609" spans="1:3" ht="16.5">
      <c r="A1609" s="180"/>
      <c r="B1609" s="180"/>
      <c r="C1609" s="180"/>
    </row>
    <row r="1610" spans="1:3" ht="16.5">
      <c r="A1610" s="180"/>
      <c r="B1610" s="180"/>
      <c r="C1610" s="180"/>
    </row>
    <row r="1611" spans="1:3" ht="16.5">
      <c r="A1611" s="180"/>
      <c r="B1611" s="180"/>
      <c r="C1611" s="180"/>
    </row>
    <row r="1612" spans="1:3" ht="16.5">
      <c r="A1612" s="180"/>
      <c r="B1612" s="180"/>
      <c r="C1612" s="180"/>
    </row>
    <row r="1613" spans="1:3" ht="16.5">
      <c r="A1613" s="180"/>
      <c r="B1613" s="180"/>
      <c r="C1613" s="180"/>
    </row>
    <row r="1614" spans="1:3" ht="16.5">
      <c r="A1614" s="180"/>
      <c r="B1614" s="180"/>
      <c r="C1614" s="180"/>
    </row>
    <row r="1615" spans="1:3" ht="16.5">
      <c r="A1615" s="180"/>
      <c r="B1615" s="180"/>
      <c r="C1615" s="180"/>
    </row>
    <row r="1616" spans="1:3" ht="16.5">
      <c r="A1616" s="180"/>
      <c r="B1616" s="180"/>
      <c r="C1616" s="180"/>
    </row>
    <row r="1617" spans="1:3" ht="16.5">
      <c r="A1617" s="180"/>
      <c r="B1617" s="180"/>
      <c r="C1617" s="180"/>
    </row>
    <row r="1618" spans="1:3" ht="16.5">
      <c r="A1618" s="180"/>
      <c r="B1618" s="180"/>
      <c r="C1618" s="180"/>
    </row>
    <row r="1619" spans="1:3" ht="16.5">
      <c r="A1619" s="180"/>
      <c r="B1619" s="180"/>
      <c r="C1619" s="180"/>
    </row>
    <row r="1620" spans="1:3" ht="16.5">
      <c r="A1620" s="180"/>
      <c r="B1620" s="180"/>
      <c r="C1620" s="180"/>
    </row>
    <row r="1621" spans="1:3" ht="16.5">
      <c r="A1621" s="180"/>
      <c r="B1621" s="180"/>
      <c r="C1621" s="180"/>
    </row>
    <row r="1622" spans="1:3" ht="16.5">
      <c r="A1622" s="180"/>
      <c r="B1622" s="180"/>
      <c r="C1622" s="180"/>
    </row>
    <row r="1623" spans="1:3" ht="16.5">
      <c r="A1623" s="180"/>
      <c r="B1623" s="180"/>
      <c r="C1623" s="180"/>
    </row>
    <row r="1624" spans="1:3" ht="16.5">
      <c r="A1624" s="180"/>
      <c r="B1624" s="180"/>
      <c r="C1624" s="180"/>
    </row>
    <row r="1625" spans="1:3" ht="16.5">
      <c r="A1625" s="180"/>
      <c r="B1625" s="180"/>
      <c r="C1625" s="180"/>
    </row>
    <row r="1626" spans="1:3" ht="16.5">
      <c r="A1626" s="180"/>
      <c r="B1626" s="180"/>
      <c r="C1626" s="180"/>
    </row>
    <row r="1627" spans="1:3" ht="16.5">
      <c r="A1627" s="180"/>
      <c r="B1627" s="180"/>
      <c r="C1627" s="180"/>
    </row>
    <row r="1628" spans="1:3" ht="16.5">
      <c r="A1628" s="180"/>
      <c r="B1628" s="180"/>
      <c r="C1628" s="180"/>
    </row>
    <row r="1629" spans="1:3" ht="16.5">
      <c r="A1629" s="180"/>
      <c r="B1629" s="180"/>
      <c r="C1629" s="180"/>
    </row>
    <row r="1630" spans="1:3" ht="16.5">
      <c r="A1630" s="180"/>
      <c r="B1630" s="180"/>
      <c r="C1630" s="180"/>
    </row>
    <row r="1631" spans="1:3" ht="16.5">
      <c r="A1631" s="180"/>
      <c r="B1631" s="180"/>
      <c r="C1631" s="180"/>
    </row>
    <row r="1632" spans="1:3" ht="16.5">
      <c r="A1632" s="180"/>
      <c r="B1632" s="180"/>
      <c r="C1632" s="180"/>
    </row>
    <row r="1633" spans="1:3" ht="16.5">
      <c r="A1633" s="180"/>
      <c r="B1633" s="180"/>
      <c r="C1633" s="180"/>
    </row>
    <row r="1634" spans="1:3" ht="16.5">
      <c r="A1634" s="180"/>
      <c r="B1634" s="180"/>
      <c r="C1634" s="180"/>
    </row>
    <row r="1635" spans="1:3" ht="16.5">
      <c r="A1635" s="180"/>
      <c r="B1635" s="180"/>
      <c r="C1635" s="180"/>
    </row>
    <row r="1636" spans="1:3" ht="16.5">
      <c r="A1636" s="180"/>
      <c r="B1636" s="180"/>
      <c r="C1636" s="180"/>
    </row>
    <row r="1637" spans="1:3" ht="16.5">
      <c r="A1637" s="180"/>
      <c r="B1637" s="180"/>
      <c r="C1637" s="180"/>
    </row>
    <row r="1638" spans="1:3" ht="16.5">
      <c r="A1638" s="180"/>
      <c r="B1638" s="180"/>
      <c r="C1638" s="180"/>
    </row>
    <row r="1639" spans="1:3" ht="16.5">
      <c r="A1639" s="180"/>
      <c r="B1639" s="180"/>
      <c r="C1639" s="180"/>
    </row>
    <row r="1640" spans="1:3" ht="16.5">
      <c r="A1640" s="180"/>
      <c r="B1640" s="180"/>
      <c r="C1640" s="180"/>
    </row>
    <row r="1641" spans="1:3" ht="16.5">
      <c r="A1641" s="180"/>
      <c r="B1641" s="180"/>
      <c r="C1641" s="180"/>
    </row>
    <row r="1642" spans="1:3" ht="16.5">
      <c r="A1642" s="180"/>
      <c r="B1642" s="180"/>
      <c r="C1642" s="180"/>
    </row>
    <row r="1643" spans="1:3" ht="16.5">
      <c r="A1643" s="180"/>
      <c r="B1643" s="180"/>
      <c r="C1643" s="180"/>
    </row>
    <row r="1644" spans="1:3" ht="16.5">
      <c r="A1644" s="180"/>
      <c r="B1644" s="180"/>
      <c r="C1644" s="180"/>
    </row>
    <row r="1645" spans="1:3" ht="16.5">
      <c r="A1645" s="180"/>
      <c r="B1645" s="180"/>
      <c r="C1645" s="180"/>
    </row>
    <row r="1646" spans="1:3" ht="16.5">
      <c r="A1646" s="180"/>
      <c r="B1646" s="180"/>
      <c r="C1646" s="180"/>
    </row>
    <row r="1647" spans="1:3" ht="16.5">
      <c r="A1647" s="180"/>
      <c r="B1647" s="180"/>
      <c r="C1647" s="180"/>
    </row>
    <row r="1648" spans="1:3" ht="16.5">
      <c r="A1648" s="180"/>
      <c r="B1648" s="180"/>
      <c r="C1648" s="180"/>
    </row>
    <row r="1649" spans="1:3" ht="16.5">
      <c r="A1649" s="180"/>
      <c r="B1649" s="180"/>
      <c r="C1649" s="180"/>
    </row>
    <row r="1650" spans="1:3" ht="16.5">
      <c r="A1650" s="180"/>
      <c r="B1650" s="180"/>
      <c r="C1650" s="180"/>
    </row>
    <row r="1651" spans="1:3" ht="16.5">
      <c r="A1651" s="180"/>
      <c r="B1651" s="180"/>
      <c r="C1651" s="180"/>
    </row>
    <row r="1652" spans="1:3" ht="16.5">
      <c r="A1652" s="180"/>
      <c r="B1652" s="180"/>
      <c r="C1652" s="180"/>
    </row>
    <row r="1653" spans="1:3" ht="16.5">
      <c r="A1653" s="180"/>
      <c r="B1653" s="180"/>
      <c r="C1653" s="180"/>
    </row>
    <row r="1654" spans="1:3" ht="16.5">
      <c r="A1654" s="180"/>
      <c r="B1654" s="180"/>
      <c r="C1654" s="180"/>
    </row>
    <row r="1655" spans="1:3" ht="16.5">
      <c r="A1655" s="180"/>
      <c r="B1655" s="180"/>
      <c r="C1655" s="180"/>
    </row>
    <row r="1656" spans="1:3" ht="16.5">
      <c r="A1656" s="180"/>
      <c r="B1656" s="180"/>
      <c r="C1656" s="180"/>
    </row>
    <row r="1657" spans="1:3" ht="16.5">
      <c r="A1657" s="180"/>
      <c r="B1657" s="180"/>
      <c r="C1657" s="180"/>
    </row>
    <row r="1658" spans="1:3" ht="16.5">
      <c r="A1658" s="180"/>
      <c r="B1658" s="180"/>
      <c r="C1658" s="180"/>
    </row>
    <row r="1659" spans="1:3" ht="16.5">
      <c r="A1659" s="180"/>
      <c r="B1659" s="180"/>
      <c r="C1659" s="180"/>
    </row>
    <row r="1660" spans="1:3" ht="16.5">
      <c r="A1660" s="180"/>
      <c r="B1660" s="180"/>
      <c r="C1660" s="180"/>
    </row>
    <row r="1661" spans="1:3" ht="16.5">
      <c r="A1661" s="180"/>
      <c r="B1661" s="180"/>
      <c r="C1661" s="180"/>
    </row>
    <row r="1662" spans="1:3" ht="16.5">
      <c r="A1662" s="180"/>
      <c r="B1662" s="180"/>
      <c r="C1662" s="180"/>
    </row>
    <row r="1663" spans="1:3" ht="16.5">
      <c r="A1663" s="180"/>
      <c r="B1663" s="180"/>
      <c r="C1663" s="180"/>
    </row>
    <row r="1664" spans="1:3" ht="16.5">
      <c r="A1664" s="180"/>
      <c r="B1664" s="180"/>
      <c r="C1664" s="180"/>
    </row>
    <row r="1665" spans="1:3" ht="16.5">
      <c r="A1665" s="180"/>
      <c r="B1665" s="180"/>
      <c r="C1665" s="180"/>
    </row>
    <row r="1666" spans="1:3" ht="16.5">
      <c r="A1666" s="180"/>
      <c r="B1666" s="180"/>
      <c r="C1666" s="180"/>
    </row>
    <row r="1667" spans="1:3" ht="16.5">
      <c r="A1667" s="180"/>
      <c r="B1667" s="180"/>
      <c r="C1667" s="180"/>
    </row>
    <row r="1668" spans="1:3" ht="16.5">
      <c r="A1668" s="180"/>
      <c r="B1668" s="180"/>
      <c r="C1668" s="180"/>
    </row>
    <row r="1669" spans="1:3" ht="16.5">
      <c r="A1669" s="180"/>
      <c r="B1669" s="180"/>
      <c r="C1669" s="180"/>
    </row>
    <row r="1670" spans="1:3" ht="16.5">
      <c r="A1670" s="180"/>
      <c r="B1670" s="180"/>
      <c r="C1670" s="180"/>
    </row>
    <row r="1671" spans="1:3" ht="16.5">
      <c r="A1671" s="180"/>
      <c r="B1671" s="180"/>
      <c r="C1671" s="180"/>
    </row>
    <row r="1672" spans="1:3" ht="16.5">
      <c r="A1672" s="180"/>
      <c r="B1672" s="180"/>
      <c r="C1672" s="180"/>
    </row>
    <row r="1673" spans="1:3" ht="16.5">
      <c r="A1673" s="180"/>
      <c r="B1673" s="180"/>
      <c r="C1673" s="180"/>
    </row>
    <row r="1674" spans="1:3" ht="16.5">
      <c r="A1674" s="180"/>
      <c r="B1674" s="180"/>
      <c r="C1674" s="180"/>
    </row>
    <row r="1675" spans="1:3" ht="16.5">
      <c r="A1675" s="180"/>
      <c r="B1675" s="180"/>
      <c r="C1675" s="180"/>
    </row>
    <row r="1676" spans="1:3" ht="16.5">
      <c r="A1676" s="180"/>
      <c r="B1676" s="180"/>
      <c r="C1676" s="180"/>
    </row>
    <row r="1677" spans="1:3" ht="16.5">
      <c r="A1677" s="180"/>
      <c r="B1677" s="180"/>
      <c r="C1677" s="180"/>
    </row>
    <row r="1678" spans="1:3" ht="16.5">
      <c r="A1678" s="180"/>
      <c r="B1678" s="180"/>
      <c r="C1678" s="180"/>
    </row>
    <row r="1679" spans="1:3" ht="16.5">
      <c r="A1679" s="180"/>
      <c r="B1679" s="180"/>
      <c r="C1679" s="180"/>
    </row>
    <row r="1680" spans="1:3" ht="16.5">
      <c r="A1680" s="180"/>
      <c r="B1680" s="180"/>
      <c r="C1680" s="180"/>
    </row>
    <row r="1681" spans="1:3" ht="16.5">
      <c r="A1681" s="180"/>
      <c r="B1681" s="180"/>
      <c r="C1681" s="180"/>
    </row>
    <row r="1682" spans="1:3" ht="16.5">
      <c r="A1682" s="180"/>
      <c r="B1682" s="180"/>
      <c r="C1682" s="180"/>
    </row>
    <row r="1683" spans="1:3" ht="16.5">
      <c r="A1683" s="180"/>
      <c r="B1683" s="180"/>
      <c r="C1683" s="180"/>
    </row>
    <row r="1684" spans="1:3" ht="16.5">
      <c r="A1684" s="180"/>
      <c r="B1684" s="180"/>
      <c r="C1684" s="180"/>
    </row>
    <row r="1685" spans="1:3" ht="16.5">
      <c r="A1685" s="180"/>
      <c r="B1685" s="180"/>
      <c r="C1685" s="180"/>
    </row>
    <row r="1686" spans="1:3" ht="16.5">
      <c r="A1686" s="180"/>
      <c r="B1686" s="180"/>
      <c r="C1686" s="180"/>
    </row>
    <row r="1687" spans="1:3" ht="16.5">
      <c r="A1687" s="180"/>
      <c r="B1687" s="180"/>
      <c r="C1687" s="180"/>
    </row>
    <row r="1688" spans="1:3" ht="16.5">
      <c r="A1688" s="180"/>
      <c r="B1688" s="180"/>
      <c r="C1688" s="180"/>
    </row>
    <row r="1689" spans="1:3" ht="16.5">
      <c r="A1689" s="180"/>
      <c r="B1689" s="180"/>
      <c r="C1689" s="180"/>
    </row>
    <row r="1690" spans="1:3" ht="16.5">
      <c r="A1690" s="180"/>
      <c r="B1690" s="180"/>
      <c r="C1690" s="180"/>
    </row>
    <row r="1691" spans="1:3" ht="16.5">
      <c r="A1691" s="180"/>
      <c r="B1691" s="180"/>
      <c r="C1691" s="180"/>
    </row>
    <row r="1692" spans="1:3" ht="16.5">
      <c r="A1692" s="180"/>
      <c r="B1692" s="180"/>
      <c r="C1692" s="180"/>
    </row>
    <row r="1693" spans="1:3" ht="16.5">
      <c r="A1693" s="180"/>
      <c r="B1693" s="180"/>
      <c r="C1693" s="180"/>
    </row>
    <row r="1694" spans="1:3" ht="16.5">
      <c r="A1694" s="180"/>
      <c r="B1694" s="180"/>
      <c r="C1694" s="180"/>
    </row>
    <row r="1695" spans="1:3" ht="16.5">
      <c r="A1695" s="180"/>
      <c r="B1695" s="180"/>
      <c r="C1695" s="180"/>
    </row>
    <row r="1696" spans="1:3" ht="16.5">
      <c r="A1696" s="180"/>
      <c r="B1696" s="180"/>
      <c r="C1696" s="180"/>
    </row>
    <row r="1697" spans="1:3" ht="16.5">
      <c r="A1697" s="180"/>
      <c r="B1697" s="180"/>
      <c r="C1697" s="180"/>
    </row>
    <row r="1698" spans="1:3" ht="16.5">
      <c r="A1698" s="180"/>
      <c r="B1698" s="180"/>
      <c r="C1698" s="180"/>
    </row>
    <row r="1699" spans="1:3" ht="16.5">
      <c r="A1699" s="180"/>
      <c r="B1699" s="180"/>
      <c r="C1699" s="180"/>
    </row>
    <row r="1700" spans="1:3" ht="16.5">
      <c r="A1700" s="180"/>
      <c r="B1700" s="180"/>
      <c r="C1700" s="180"/>
    </row>
    <row r="1701" spans="1:3" ht="16.5">
      <c r="A1701" s="180"/>
      <c r="B1701" s="180"/>
      <c r="C1701" s="180"/>
    </row>
    <row r="1702" spans="1:3" ht="16.5">
      <c r="A1702" s="180"/>
      <c r="B1702" s="180"/>
      <c r="C1702" s="180"/>
    </row>
    <row r="1703" spans="1:3" ht="16.5">
      <c r="A1703" s="180"/>
      <c r="B1703" s="180"/>
      <c r="C1703" s="180"/>
    </row>
    <row r="1704" spans="1:3" ht="16.5">
      <c r="A1704" s="180"/>
      <c r="B1704" s="180"/>
      <c r="C1704" s="180"/>
    </row>
    <row r="1705" spans="1:3" ht="16.5">
      <c r="A1705" s="180"/>
      <c r="B1705" s="180"/>
      <c r="C1705" s="180"/>
    </row>
    <row r="1706" spans="1:3" ht="16.5">
      <c r="A1706" s="180"/>
      <c r="B1706" s="180"/>
      <c r="C1706" s="180"/>
    </row>
    <row r="1707" spans="1:3" ht="16.5">
      <c r="A1707" s="180"/>
      <c r="B1707" s="180"/>
      <c r="C1707" s="180"/>
    </row>
    <row r="1708" spans="1:3" ht="16.5">
      <c r="A1708" s="180"/>
      <c r="B1708" s="180"/>
      <c r="C1708" s="180"/>
    </row>
    <row r="1709" spans="1:3" ht="16.5">
      <c r="A1709" s="180"/>
      <c r="B1709" s="180"/>
      <c r="C1709" s="180"/>
    </row>
    <row r="1710" spans="1:3" ht="16.5">
      <c r="A1710" s="180"/>
      <c r="B1710" s="180"/>
      <c r="C1710" s="180"/>
    </row>
    <row r="1711" spans="1:3" ht="16.5">
      <c r="A1711" s="180"/>
      <c r="B1711" s="180"/>
      <c r="C1711" s="180"/>
    </row>
    <row r="1712" spans="1:3" ht="16.5">
      <c r="A1712" s="180"/>
      <c r="B1712" s="180"/>
      <c r="C1712" s="180"/>
    </row>
    <row r="1713" spans="1:3" ht="16.5">
      <c r="A1713" s="180"/>
      <c r="B1713" s="180"/>
      <c r="C1713" s="180"/>
    </row>
    <row r="1714" spans="1:3" ht="16.5">
      <c r="A1714" s="180"/>
      <c r="B1714" s="180"/>
      <c r="C1714" s="180"/>
    </row>
    <row r="1715" spans="1:3" ht="16.5">
      <c r="A1715" s="180"/>
      <c r="B1715" s="180"/>
      <c r="C1715" s="180"/>
    </row>
    <row r="1716" spans="1:3" ht="16.5">
      <c r="A1716" s="180"/>
      <c r="B1716" s="180"/>
      <c r="C1716" s="180"/>
    </row>
    <row r="1717" spans="1:3" ht="16.5">
      <c r="A1717" s="180"/>
      <c r="B1717" s="180"/>
      <c r="C1717" s="180"/>
    </row>
    <row r="1718" spans="1:3" ht="16.5">
      <c r="A1718" s="180"/>
      <c r="B1718" s="180"/>
      <c r="C1718" s="180"/>
    </row>
    <row r="1719" spans="1:3" ht="16.5">
      <c r="A1719" s="180"/>
      <c r="B1719" s="180"/>
      <c r="C1719" s="180"/>
    </row>
    <row r="1720" spans="1:3" ht="16.5">
      <c r="A1720" s="180"/>
      <c r="B1720" s="180"/>
      <c r="C1720" s="180"/>
    </row>
    <row r="1721" spans="1:3" ht="16.5">
      <c r="A1721" s="180"/>
      <c r="B1721" s="180"/>
      <c r="C1721" s="180"/>
    </row>
    <row r="1722" spans="1:3" ht="16.5">
      <c r="A1722" s="180"/>
      <c r="B1722" s="180"/>
      <c r="C1722" s="180"/>
    </row>
    <row r="1723" spans="1:3" ht="16.5">
      <c r="A1723" s="180"/>
      <c r="B1723" s="180"/>
      <c r="C1723" s="180"/>
    </row>
    <row r="1724" spans="1:3" ht="16.5">
      <c r="A1724" s="180"/>
      <c r="B1724" s="180"/>
      <c r="C1724" s="180"/>
    </row>
    <row r="1725" spans="1:3" ht="16.5">
      <c r="A1725" s="180"/>
      <c r="B1725" s="180"/>
      <c r="C1725" s="180"/>
    </row>
    <row r="1726" spans="1:3" ht="16.5">
      <c r="A1726" s="180"/>
      <c r="B1726" s="180"/>
      <c r="C1726" s="180"/>
    </row>
    <row r="1727" spans="1:3" ht="16.5">
      <c r="A1727" s="180"/>
      <c r="B1727" s="180"/>
      <c r="C1727" s="180"/>
    </row>
    <row r="1728" spans="1:3" ht="16.5">
      <c r="A1728" s="180"/>
      <c r="B1728" s="180"/>
      <c r="C1728" s="180"/>
    </row>
    <row r="1729" spans="1:3" ht="16.5">
      <c r="A1729" s="180"/>
      <c r="B1729" s="180"/>
      <c r="C1729" s="180"/>
    </row>
    <row r="1730" spans="1:3" ht="16.5">
      <c r="A1730" s="180"/>
      <c r="B1730" s="180"/>
      <c r="C1730" s="180"/>
    </row>
    <row r="1731" spans="1:3" ht="16.5">
      <c r="A1731" s="180"/>
      <c r="B1731" s="180"/>
      <c r="C1731" s="180"/>
    </row>
    <row r="1732" spans="1:3" ht="16.5">
      <c r="A1732" s="180"/>
      <c r="B1732" s="180"/>
      <c r="C1732" s="180"/>
    </row>
    <row r="1733" spans="1:3" ht="16.5">
      <c r="A1733" s="180"/>
      <c r="B1733" s="180"/>
      <c r="C1733" s="180"/>
    </row>
    <row r="1734" spans="1:3" ht="16.5">
      <c r="A1734" s="180"/>
      <c r="B1734" s="180"/>
      <c r="C1734" s="180"/>
    </row>
    <row r="1735" spans="1:3" ht="16.5">
      <c r="A1735" s="180"/>
      <c r="B1735" s="180"/>
      <c r="C1735" s="180"/>
    </row>
    <row r="1736" spans="1:3" ht="16.5">
      <c r="A1736" s="180"/>
      <c r="B1736" s="180"/>
      <c r="C1736" s="180"/>
    </row>
    <row r="1737" spans="1:3" ht="16.5">
      <c r="A1737" s="180"/>
      <c r="B1737" s="180"/>
      <c r="C1737" s="180"/>
    </row>
    <row r="1738" spans="1:3" ht="16.5">
      <c r="A1738" s="180"/>
      <c r="B1738" s="180"/>
      <c r="C1738" s="180"/>
    </row>
    <row r="1739" spans="1:3" ht="16.5">
      <c r="A1739" s="180"/>
      <c r="B1739" s="180"/>
      <c r="C1739" s="180"/>
    </row>
    <row r="1740" spans="1:3" ht="16.5">
      <c r="A1740" s="180"/>
      <c r="B1740" s="180"/>
      <c r="C1740" s="180"/>
    </row>
    <row r="1741" spans="1:3" ht="16.5">
      <c r="A1741" s="180"/>
      <c r="B1741" s="180"/>
      <c r="C1741" s="180"/>
    </row>
    <row r="1742" spans="1:3" ht="16.5">
      <c r="A1742" s="180"/>
      <c r="B1742" s="180"/>
      <c r="C1742" s="180"/>
    </row>
    <row r="1743" spans="1:3" ht="16.5">
      <c r="A1743" s="180"/>
      <c r="B1743" s="180"/>
      <c r="C1743" s="180"/>
    </row>
    <row r="1744" spans="1:3" ht="16.5">
      <c r="A1744" s="180"/>
      <c r="B1744" s="180"/>
      <c r="C1744" s="180"/>
    </row>
    <row r="1745" spans="1:3" ht="16.5">
      <c r="A1745" s="180"/>
      <c r="B1745" s="180"/>
      <c r="C1745" s="180"/>
    </row>
    <row r="1746" spans="1:3" ht="16.5">
      <c r="A1746" s="180"/>
      <c r="B1746" s="180"/>
      <c r="C1746" s="180"/>
    </row>
    <row r="1747" spans="1:3" ht="16.5">
      <c r="A1747" s="180"/>
      <c r="B1747" s="180"/>
      <c r="C1747" s="180"/>
    </row>
    <row r="1748" spans="1:3" ht="16.5">
      <c r="A1748" s="180"/>
      <c r="B1748" s="180"/>
      <c r="C1748" s="180"/>
    </row>
    <row r="1749" spans="1:3" ht="16.5">
      <c r="A1749" s="180"/>
      <c r="B1749" s="180"/>
      <c r="C1749" s="180"/>
    </row>
    <row r="1750" spans="1:3" ht="16.5">
      <c r="A1750" s="180"/>
      <c r="B1750" s="180"/>
      <c r="C1750" s="180"/>
    </row>
    <row r="1751" spans="1:3" ht="16.5">
      <c r="A1751" s="180"/>
      <c r="B1751" s="180"/>
      <c r="C1751" s="180"/>
    </row>
    <row r="1752" spans="1:3" ht="16.5">
      <c r="A1752" s="180"/>
      <c r="B1752" s="180"/>
      <c r="C1752" s="180"/>
    </row>
    <row r="1753" spans="1:3" ht="16.5">
      <c r="A1753" s="180"/>
      <c r="B1753" s="180"/>
      <c r="C1753" s="180"/>
    </row>
    <row r="1754" spans="1:3" ht="16.5">
      <c r="A1754" s="180"/>
      <c r="B1754" s="180"/>
      <c r="C1754" s="180"/>
    </row>
    <row r="1755" spans="1:3" ht="16.5">
      <c r="A1755" s="180"/>
      <c r="B1755" s="180"/>
      <c r="C1755" s="180"/>
    </row>
    <row r="1756" spans="1:3" ht="16.5">
      <c r="A1756" s="180"/>
      <c r="B1756" s="180"/>
      <c r="C1756" s="180"/>
    </row>
    <row r="1757" spans="1:3" ht="16.5">
      <c r="A1757" s="180"/>
      <c r="B1757" s="180"/>
      <c r="C1757" s="180"/>
    </row>
    <row r="1758" spans="1:3" ht="16.5">
      <c r="A1758" s="180"/>
      <c r="B1758" s="180"/>
      <c r="C1758" s="180"/>
    </row>
    <row r="1759" spans="1:3" ht="16.5">
      <c r="A1759" s="180"/>
      <c r="B1759" s="180"/>
      <c r="C1759" s="180"/>
    </row>
    <row r="1760" spans="1:3" ht="16.5">
      <c r="A1760" s="180"/>
      <c r="B1760" s="180"/>
      <c r="C1760" s="180"/>
    </row>
    <row r="1761" spans="1:3" ht="16.5">
      <c r="A1761" s="180"/>
      <c r="B1761" s="180"/>
      <c r="C1761" s="180"/>
    </row>
    <row r="1762" spans="1:3" ht="16.5">
      <c r="A1762" s="180"/>
      <c r="B1762" s="180"/>
      <c r="C1762" s="180"/>
    </row>
    <row r="1763" spans="1:3" ht="16.5">
      <c r="A1763" s="180"/>
      <c r="B1763" s="180"/>
      <c r="C1763" s="180"/>
    </row>
    <row r="1764" spans="1:3" ht="16.5">
      <c r="A1764" s="180"/>
      <c r="B1764" s="180"/>
      <c r="C1764" s="180"/>
    </row>
    <row r="1765" spans="1:3" ht="16.5">
      <c r="A1765" s="180"/>
      <c r="B1765" s="180"/>
      <c r="C1765" s="180"/>
    </row>
    <row r="1766" spans="1:3" ht="16.5">
      <c r="A1766" s="180"/>
      <c r="B1766" s="180"/>
      <c r="C1766" s="180"/>
    </row>
    <row r="1767" spans="1:3" ht="16.5">
      <c r="A1767" s="180"/>
      <c r="B1767" s="180"/>
      <c r="C1767" s="180"/>
    </row>
    <row r="1768" spans="1:3" ht="16.5">
      <c r="A1768" s="180"/>
      <c r="B1768" s="180"/>
      <c r="C1768" s="180"/>
    </row>
    <row r="1769" spans="1:3" ht="16.5">
      <c r="A1769" s="180"/>
      <c r="B1769" s="180"/>
      <c r="C1769" s="180"/>
    </row>
    <row r="1770" spans="1:3" ht="16.5">
      <c r="A1770" s="180"/>
      <c r="B1770" s="180"/>
      <c r="C1770" s="180"/>
    </row>
    <row r="1771" spans="1:3" ht="16.5">
      <c r="A1771" s="180"/>
      <c r="B1771" s="180"/>
      <c r="C1771" s="180"/>
    </row>
    <row r="1772" spans="1:3" ht="16.5">
      <c r="A1772" s="180"/>
      <c r="B1772" s="180"/>
      <c r="C1772" s="180"/>
    </row>
    <row r="1773" spans="1:3" ht="16.5">
      <c r="A1773" s="180"/>
      <c r="B1773" s="180"/>
      <c r="C1773" s="180"/>
    </row>
    <row r="1774" spans="1:3" ht="16.5">
      <c r="A1774" s="180"/>
      <c r="B1774" s="180"/>
      <c r="C1774" s="180"/>
    </row>
    <row r="1775" spans="1:3" ht="16.5">
      <c r="A1775" s="180"/>
      <c r="B1775" s="180"/>
      <c r="C1775" s="180"/>
    </row>
    <row r="1776" spans="1:3" ht="16.5">
      <c r="A1776" s="180"/>
      <c r="B1776" s="180"/>
      <c r="C1776" s="180"/>
    </row>
    <row r="1777" spans="1:3" ht="16.5">
      <c r="A1777" s="180"/>
      <c r="B1777" s="180"/>
      <c r="C1777" s="180"/>
    </row>
    <row r="1778" spans="1:3" ht="16.5">
      <c r="A1778" s="180"/>
      <c r="B1778" s="180"/>
      <c r="C1778" s="180"/>
    </row>
    <row r="1779" spans="1:3" ht="16.5">
      <c r="A1779" s="180"/>
      <c r="B1779" s="180"/>
      <c r="C1779" s="180"/>
    </row>
    <row r="1780" spans="1:3" ht="16.5">
      <c r="A1780" s="180"/>
      <c r="B1780" s="180"/>
      <c r="C1780" s="180"/>
    </row>
    <row r="1781" spans="1:3" ht="16.5">
      <c r="A1781" s="180"/>
      <c r="B1781" s="180"/>
      <c r="C1781" s="180"/>
    </row>
    <row r="1782" spans="1:3" ht="16.5">
      <c r="A1782" s="180"/>
      <c r="B1782" s="180"/>
      <c r="C1782" s="180"/>
    </row>
    <row r="1783" spans="1:3" ht="16.5">
      <c r="A1783" s="180"/>
      <c r="B1783" s="180"/>
      <c r="C1783" s="180"/>
    </row>
    <row r="1784" spans="1:3" ht="16.5">
      <c r="A1784" s="180"/>
      <c r="B1784" s="180"/>
      <c r="C1784" s="180"/>
    </row>
    <row r="1785" spans="1:3" ht="16.5">
      <c r="A1785" s="180"/>
      <c r="B1785" s="180"/>
      <c r="C1785" s="180"/>
    </row>
    <row r="1786" spans="1:3" ht="16.5">
      <c r="A1786" s="180"/>
      <c r="B1786" s="180"/>
      <c r="C1786" s="180"/>
    </row>
    <row r="1787" spans="1:3" ht="16.5">
      <c r="A1787" s="180"/>
      <c r="B1787" s="180"/>
      <c r="C1787" s="180"/>
    </row>
    <row r="1788" spans="1:3" ht="16.5">
      <c r="A1788" s="180"/>
      <c r="B1788" s="180"/>
      <c r="C1788" s="180"/>
    </row>
    <row r="1789" spans="1:3" ht="16.5">
      <c r="A1789" s="180"/>
      <c r="B1789" s="180"/>
      <c r="C1789" s="180"/>
    </row>
    <row r="1790" spans="1:3" ht="16.5">
      <c r="A1790" s="180"/>
      <c r="B1790" s="180"/>
      <c r="C1790" s="180"/>
    </row>
    <row r="1791" spans="1:3" ht="16.5">
      <c r="A1791" s="180"/>
      <c r="B1791" s="180"/>
      <c r="C1791" s="180"/>
    </row>
    <row r="1792" spans="1:3" ht="16.5">
      <c r="A1792" s="180"/>
      <c r="B1792" s="180"/>
      <c r="C1792" s="180"/>
    </row>
    <row r="1793" spans="1:3" ht="16.5">
      <c r="A1793" s="180"/>
      <c r="B1793" s="180"/>
      <c r="C1793" s="180"/>
    </row>
    <row r="1794" spans="1:3" ht="16.5">
      <c r="A1794" s="180"/>
      <c r="B1794" s="180"/>
      <c r="C1794" s="180"/>
    </row>
    <row r="1795" spans="1:3" ht="16.5">
      <c r="A1795" s="180"/>
      <c r="B1795" s="180"/>
      <c r="C1795" s="180"/>
    </row>
    <row r="1796" spans="1:3" ht="16.5">
      <c r="A1796" s="180"/>
      <c r="B1796" s="180"/>
      <c r="C1796" s="180"/>
    </row>
    <row r="1797" spans="1:3" ht="16.5">
      <c r="A1797" s="180"/>
      <c r="B1797" s="180"/>
      <c r="C1797" s="180"/>
    </row>
    <row r="1798" spans="1:3" ht="16.5">
      <c r="A1798" s="180"/>
      <c r="B1798" s="180"/>
      <c r="C1798" s="180"/>
    </row>
    <row r="1799" spans="1:3" ht="16.5">
      <c r="A1799" s="180"/>
      <c r="B1799" s="180"/>
      <c r="C1799" s="180"/>
    </row>
    <row r="1800" spans="1:3" ht="16.5">
      <c r="A1800" s="180"/>
      <c r="B1800" s="180"/>
      <c r="C1800" s="180"/>
    </row>
    <row r="1801" spans="1:3" ht="16.5">
      <c r="A1801" s="180"/>
      <c r="B1801" s="180"/>
      <c r="C1801" s="180"/>
    </row>
    <row r="1802" spans="1:3" ht="16.5">
      <c r="A1802" s="180"/>
      <c r="B1802" s="180"/>
      <c r="C1802" s="180"/>
    </row>
    <row r="1803" spans="1:3" ht="16.5">
      <c r="A1803" s="180"/>
      <c r="B1803" s="180"/>
      <c r="C1803" s="180"/>
    </row>
    <row r="1804" spans="1:3" ht="16.5">
      <c r="A1804" s="180"/>
      <c r="B1804" s="180"/>
      <c r="C1804" s="180"/>
    </row>
    <row r="1805" spans="1:3" ht="16.5">
      <c r="A1805" s="180"/>
      <c r="B1805" s="180"/>
      <c r="C1805" s="180"/>
    </row>
    <row r="1806" spans="1:3" ht="16.5">
      <c r="A1806" s="180"/>
      <c r="B1806" s="180"/>
      <c r="C1806" s="180"/>
    </row>
    <row r="1807" spans="1:3" ht="16.5">
      <c r="A1807" s="180"/>
      <c r="B1807" s="180"/>
      <c r="C1807" s="180"/>
    </row>
    <row r="1808" spans="1:3" ht="16.5">
      <c r="A1808" s="180"/>
      <c r="B1808" s="180"/>
      <c r="C1808" s="180"/>
    </row>
    <row r="1809" spans="1:3" ht="16.5">
      <c r="A1809" s="180"/>
      <c r="B1809" s="180"/>
      <c r="C1809" s="180"/>
    </row>
    <row r="1810" spans="1:3" ht="16.5">
      <c r="A1810" s="180"/>
      <c r="B1810" s="180"/>
      <c r="C1810" s="180"/>
    </row>
    <row r="1811" spans="1:3" ht="16.5">
      <c r="A1811" s="180"/>
      <c r="B1811" s="180"/>
      <c r="C1811" s="180"/>
    </row>
    <row r="1812" spans="1:3" ht="16.5">
      <c r="A1812" s="180"/>
      <c r="B1812" s="180"/>
      <c r="C1812" s="180"/>
    </row>
    <row r="1813" spans="1:3" ht="16.5">
      <c r="A1813" s="180"/>
      <c r="B1813" s="180"/>
      <c r="C1813" s="180"/>
    </row>
    <row r="1814" spans="1:3" ht="16.5">
      <c r="A1814" s="180"/>
      <c r="B1814" s="180"/>
      <c r="C1814" s="180"/>
    </row>
    <row r="1815" spans="1:3" ht="16.5">
      <c r="A1815" s="180"/>
      <c r="B1815" s="180"/>
      <c r="C1815" s="180"/>
    </row>
    <row r="1816" spans="1:3" ht="16.5">
      <c r="A1816" s="180"/>
      <c r="B1816" s="180"/>
      <c r="C1816" s="180"/>
    </row>
    <row r="1817" spans="1:3" ht="16.5">
      <c r="A1817" s="180"/>
      <c r="B1817" s="180"/>
      <c r="C1817" s="180"/>
    </row>
    <row r="1818" spans="1:3" ht="16.5">
      <c r="A1818" s="180"/>
      <c r="B1818" s="180"/>
      <c r="C1818" s="180"/>
    </row>
    <row r="1819" spans="1:3" ht="16.5">
      <c r="A1819" s="180"/>
      <c r="B1819" s="180"/>
      <c r="C1819" s="180"/>
    </row>
    <row r="1820" spans="1:3" ht="16.5">
      <c r="A1820" s="180"/>
      <c r="B1820" s="180"/>
      <c r="C1820" s="180"/>
    </row>
    <row r="1821" spans="1:3" ht="16.5">
      <c r="A1821" s="180"/>
      <c r="B1821" s="180"/>
      <c r="C1821" s="180"/>
    </row>
    <row r="1822" spans="1:3" ht="16.5">
      <c r="A1822" s="180"/>
      <c r="B1822" s="180"/>
      <c r="C1822" s="180"/>
    </row>
    <row r="1823" spans="1:3" ht="16.5">
      <c r="A1823" s="180"/>
      <c r="B1823" s="180"/>
      <c r="C1823" s="180"/>
    </row>
    <row r="1824" spans="1:3" ht="16.5">
      <c r="A1824" s="180"/>
      <c r="B1824" s="180"/>
      <c r="C1824" s="180"/>
    </row>
    <row r="1825" spans="1:3" ht="16.5">
      <c r="A1825" s="180"/>
      <c r="B1825" s="180"/>
      <c r="C1825" s="180"/>
    </row>
    <row r="1826" spans="1:3" ht="16.5">
      <c r="A1826" s="180"/>
      <c r="B1826" s="180"/>
      <c r="C1826" s="180"/>
    </row>
    <row r="1827" spans="1:3" ht="16.5">
      <c r="A1827" s="180"/>
      <c r="B1827" s="180"/>
      <c r="C1827" s="180"/>
    </row>
    <row r="1828" spans="1:3" ht="16.5">
      <c r="A1828" s="180"/>
      <c r="B1828" s="180"/>
      <c r="C1828" s="180"/>
    </row>
    <row r="1829" spans="1:3" ht="16.5">
      <c r="A1829" s="180"/>
      <c r="B1829" s="180"/>
      <c r="C1829" s="180"/>
    </row>
    <row r="1830" spans="1:3" ht="16.5">
      <c r="A1830" s="180"/>
      <c r="B1830" s="180"/>
      <c r="C1830" s="180"/>
    </row>
    <row r="1831" spans="1:3" ht="16.5">
      <c r="A1831" s="180"/>
      <c r="B1831" s="180"/>
      <c r="C1831" s="180"/>
    </row>
    <row r="1832" spans="1:3" ht="16.5">
      <c r="A1832" s="180"/>
      <c r="B1832" s="180"/>
      <c r="C1832" s="180"/>
    </row>
    <row r="1833" spans="1:3" ht="16.5">
      <c r="A1833" s="180"/>
      <c r="B1833" s="180"/>
      <c r="C1833" s="180"/>
    </row>
    <row r="1834" spans="1:3" ht="16.5">
      <c r="A1834" s="180"/>
      <c r="B1834" s="180"/>
      <c r="C1834" s="180"/>
    </row>
    <row r="1835" spans="1:3" ht="16.5">
      <c r="A1835" s="180"/>
      <c r="B1835" s="180"/>
      <c r="C1835" s="180"/>
    </row>
    <row r="1836" spans="1:3" ht="16.5">
      <c r="A1836" s="180"/>
      <c r="B1836" s="180"/>
      <c r="C1836" s="180"/>
    </row>
    <row r="1837" spans="1:3" ht="16.5">
      <c r="A1837" s="180"/>
      <c r="B1837" s="180"/>
      <c r="C1837" s="180"/>
    </row>
    <row r="1838" spans="1:3" ht="16.5">
      <c r="A1838" s="180"/>
      <c r="B1838" s="180"/>
      <c r="C1838" s="180"/>
    </row>
    <row r="1839" spans="1:3" ht="16.5">
      <c r="A1839" s="180"/>
      <c r="B1839" s="180"/>
      <c r="C1839" s="180"/>
    </row>
    <row r="1840" spans="1:3" ht="16.5">
      <c r="A1840" s="180"/>
      <c r="B1840" s="180"/>
      <c r="C1840" s="180"/>
    </row>
    <row r="1841" spans="1:3" ht="16.5">
      <c r="A1841" s="180"/>
      <c r="B1841" s="180"/>
      <c r="C1841" s="180"/>
    </row>
    <row r="1842" spans="1:3" ht="16.5">
      <c r="A1842" s="180"/>
      <c r="B1842" s="180"/>
      <c r="C1842" s="180"/>
    </row>
    <row r="1843" spans="1:3" ht="16.5">
      <c r="A1843" s="180"/>
      <c r="B1843" s="180"/>
      <c r="C1843" s="180"/>
    </row>
    <row r="1844" spans="1:3" ht="16.5">
      <c r="A1844" s="180"/>
      <c r="B1844" s="180"/>
      <c r="C1844" s="180"/>
    </row>
    <row r="1845" spans="1:3" ht="16.5">
      <c r="A1845" s="180"/>
      <c r="B1845" s="180"/>
      <c r="C1845" s="180"/>
    </row>
    <row r="1846" spans="1:3" ht="16.5">
      <c r="A1846" s="180"/>
      <c r="B1846" s="180"/>
      <c r="C1846" s="180"/>
    </row>
    <row r="1847" spans="1:3" ht="16.5">
      <c r="A1847" s="180"/>
      <c r="B1847" s="180"/>
      <c r="C1847" s="180"/>
    </row>
    <row r="1848" spans="1:3" ht="16.5">
      <c r="A1848" s="180"/>
      <c r="B1848" s="180"/>
      <c r="C1848" s="180"/>
    </row>
    <row r="1849" spans="1:3" ht="16.5">
      <c r="A1849" s="180"/>
      <c r="B1849" s="180"/>
      <c r="C1849" s="180"/>
    </row>
    <row r="1850" spans="1:3" ht="16.5">
      <c r="A1850" s="180"/>
      <c r="B1850" s="180"/>
      <c r="C1850" s="180"/>
    </row>
    <row r="1851" spans="1:3" ht="16.5">
      <c r="A1851" s="180"/>
      <c r="B1851" s="180"/>
      <c r="C1851" s="180"/>
    </row>
    <row r="1852" spans="1:3" ht="16.5">
      <c r="A1852" s="180"/>
      <c r="B1852" s="180"/>
      <c r="C1852" s="180"/>
    </row>
    <row r="1853" spans="1:3" ht="16.5">
      <c r="A1853" s="180"/>
      <c r="B1853" s="180"/>
      <c r="C1853" s="180"/>
    </row>
    <row r="1854" spans="1:3" ht="16.5">
      <c r="A1854" s="180"/>
      <c r="B1854" s="180"/>
      <c r="C1854" s="180"/>
    </row>
    <row r="1855" spans="1:3" ht="16.5">
      <c r="A1855" s="180"/>
      <c r="B1855" s="180"/>
      <c r="C1855" s="180"/>
    </row>
    <row r="1856" spans="1:3" ht="16.5">
      <c r="A1856" s="180"/>
      <c r="B1856" s="180"/>
      <c r="C1856" s="180"/>
    </row>
    <row r="1857" spans="1:3" ht="16.5">
      <c r="A1857" s="180"/>
      <c r="B1857" s="180"/>
      <c r="C1857" s="180"/>
    </row>
    <row r="1858" spans="1:3" ht="16.5">
      <c r="A1858" s="180"/>
      <c r="B1858" s="180"/>
      <c r="C1858" s="180"/>
    </row>
    <row r="1859" spans="1:3" ht="16.5">
      <c r="A1859" s="180"/>
      <c r="B1859" s="180"/>
      <c r="C1859" s="180"/>
    </row>
    <row r="1860" spans="1:3" ht="16.5">
      <c r="A1860" s="180"/>
      <c r="B1860" s="180"/>
      <c r="C1860" s="180"/>
    </row>
    <row r="1861" spans="1:3" ht="16.5">
      <c r="A1861" s="180"/>
      <c r="B1861" s="180"/>
      <c r="C1861" s="180"/>
    </row>
    <row r="1862" spans="1:3" ht="16.5">
      <c r="A1862" s="180"/>
      <c r="B1862" s="180"/>
      <c r="C1862" s="180"/>
    </row>
    <row r="1863" spans="1:3" ht="16.5">
      <c r="A1863" s="180"/>
      <c r="B1863" s="180"/>
      <c r="C1863" s="180"/>
    </row>
    <row r="1864" spans="1:3" ht="16.5">
      <c r="A1864" s="180"/>
      <c r="B1864" s="180"/>
      <c r="C1864" s="180"/>
    </row>
    <row r="1865" spans="1:3" ht="16.5">
      <c r="A1865" s="180"/>
      <c r="B1865" s="180"/>
      <c r="C1865" s="180"/>
    </row>
    <row r="1866" spans="1:3" ht="16.5">
      <c r="A1866" s="180"/>
      <c r="B1866" s="180"/>
      <c r="C1866" s="180"/>
    </row>
    <row r="1867" spans="1:3" ht="16.5">
      <c r="A1867" s="180"/>
      <c r="B1867" s="180"/>
      <c r="C1867" s="180"/>
    </row>
    <row r="1868" spans="1:3" ht="16.5">
      <c r="A1868" s="180"/>
      <c r="B1868" s="180"/>
      <c r="C1868" s="180"/>
    </row>
    <row r="1869" spans="1:3" ht="16.5">
      <c r="A1869" s="180"/>
      <c r="B1869" s="180"/>
      <c r="C1869" s="180"/>
    </row>
    <row r="1870" spans="1:3" ht="16.5">
      <c r="A1870" s="180"/>
      <c r="B1870" s="180"/>
      <c r="C1870" s="180"/>
    </row>
    <row r="1871" spans="1:3" ht="16.5">
      <c r="A1871" s="180"/>
      <c r="B1871" s="180"/>
      <c r="C1871" s="180"/>
    </row>
    <row r="1872" spans="1:3" ht="16.5">
      <c r="A1872" s="180"/>
      <c r="B1872" s="180"/>
      <c r="C1872" s="180"/>
    </row>
    <row r="1873" spans="1:3" ht="16.5">
      <c r="A1873" s="180"/>
      <c r="B1873" s="180"/>
      <c r="C1873" s="180"/>
    </row>
    <row r="1874" spans="1:3" ht="16.5">
      <c r="A1874" s="180"/>
      <c r="B1874" s="180"/>
      <c r="C1874" s="180"/>
    </row>
    <row r="1875" spans="1:3" ht="16.5">
      <c r="A1875" s="180"/>
      <c r="B1875" s="180"/>
      <c r="C1875" s="180"/>
    </row>
    <row r="1876" spans="1:3" ht="16.5">
      <c r="A1876" s="180"/>
      <c r="B1876" s="180"/>
      <c r="C1876" s="180"/>
    </row>
    <row r="1877" spans="1:3" ht="16.5">
      <c r="A1877" s="180"/>
      <c r="B1877" s="180"/>
      <c r="C1877" s="180"/>
    </row>
    <row r="1878" spans="1:3" ht="16.5">
      <c r="A1878" s="180"/>
      <c r="B1878" s="180"/>
      <c r="C1878" s="180"/>
    </row>
    <row r="1879" spans="1:3" ht="16.5">
      <c r="A1879" s="180"/>
      <c r="B1879" s="180"/>
      <c r="C1879" s="180"/>
    </row>
    <row r="1880" spans="1:3" ht="16.5">
      <c r="A1880" s="180"/>
      <c r="B1880" s="180"/>
      <c r="C1880" s="180"/>
    </row>
    <row r="1881" spans="1:3" ht="16.5">
      <c r="A1881" s="180"/>
      <c r="B1881" s="180"/>
      <c r="C1881" s="180"/>
    </row>
    <row r="1882" spans="1:3" ht="16.5">
      <c r="A1882" s="180"/>
      <c r="B1882" s="180"/>
      <c r="C1882" s="180"/>
    </row>
    <row r="1883" spans="1:3" ht="16.5">
      <c r="A1883" s="180"/>
      <c r="B1883" s="180"/>
      <c r="C1883" s="180"/>
    </row>
    <row r="1884" spans="1:3" ht="16.5">
      <c r="A1884" s="180"/>
      <c r="B1884" s="180"/>
      <c r="C1884" s="180"/>
    </row>
    <row r="1885" spans="1:3" ht="16.5">
      <c r="A1885" s="180"/>
      <c r="B1885" s="180"/>
      <c r="C1885" s="180"/>
    </row>
    <row r="1886" spans="1:3" ht="16.5">
      <c r="A1886" s="180"/>
      <c r="B1886" s="180"/>
      <c r="C1886" s="180"/>
    </row>
    <row r="1887" spans="1:3" ht="16.5">
      <c r="A1887" s="180"/>
      <c r="B1887" s="180"/>
      <c r="C1887" s="180"/>
    </row>
    <row r="1888" spans="1:3" ht="16.5">
      <c r="A1888" s="180"/>
      <c r="B1888" s="180"/>
      <c r="C1888" s="180"/>
    </row>
    <row r="1889" spans="1:3" ht="16.5">
      <c r="A1889" s="180"/>
      <c r="B1889" s="180"/>
      <c r="C1889" s="180"/>
    </row>
    <row r="1890" spans="1:3" ht="16.5">
      <c r="A1890" s="180"/>
      <c r="B1890" s="180"/>
      <c r="C1890" s="180"/>
    </row>
    <row r="1891" spans="1:3" ht="16.5">
      <c r="A1891" s="180"/>
      <c r="B1891" s="180"/>
      <c r="C1891" s="180"/>
    </row>
    <row r="1892" spans="1:3" ht="16.5">
      <c r="A1892" s="180"/>
      <c r="B1892" s="180"/>
      <c r="C1892" s="180"/>
    </row>
    <row r="1893" spans="1:3" ht="16.5">
      <c r="A1893" s="180"/>
      <c r="B1893" s="180"/>
      <c r="C1893" s="180"/>
    </row>
    <row r="1894" spans="1:3" ht="16.5">
      <c r="A1894" s="180"/>
      <c r="B1894" s="180"/>
      <c r="C1894" s="180"/>
    </row>
    <row r="1895" spans="1:3" ht="16.5">
      <c r="A1895" s="180"/>
      <c r="B1895" s="180"/>
      <c r="C1895" s="180"/>
    </row>
    <row r="1896" spans="1:3" ht="16.5">
      <c r="A1896" s="180"/>
      <c r="B1896" s="180"/>
      <c r="C1896" s="180"/>
    </row>
    <row r="1897" spans="1:3" ht="16.5">
      <c r="A1897" s="180"/>
      <c r="B1897" s="180"/>
      <c r="C1897" s="180"/>
    </row>
    <row r="1898" spans="1:3" ht="16.5">
      <c r="A1898" s="180"/>
      <c r="B1898" s="180"/>
      <c r="C1898" s="180"/>
    </row>
    <row r="1899" spans="1:3" ht="16.5">
      <c r="A1899" s="180"/>
      <c r="B1899" s="180"/>
      <c r="C1899" s="180"/>
    </row>
    <row r="1900" spans="1:3" ht="16.5">
      <c r="A1900" s="180"/>
      <c r="B1900" s="180"/>
      <c r="C1900" s="180"/>
    </row>
    <row r="1901" spans="1:3" ht="16.5">
      <c r="A1901" s="180"/>
      <c r="B1901" s="180"/>
      <c r="C1901" s="180"/>
    </row>
    <row r="1902" spans="1:3" ht="16.5">
      <c r="A1902" s="180"/>
      <c r="B1902" s="180"/>
      <c r="C1902" s="180"/>
    </row>
    <row r="1903" spans="1:3" ht="16.5">
      <c r="A1903" s="180"/>
      <c r="B1903" s="180"/>
      <c r="C1903" s="180"/>
    </row>
    <row r="1904" spans="1:3" ht="16.5">
      <c r="A1904" s="180"/>
      <c r="B1904" s="180"/>
      <c r="C1904" s="180"/>
    </row>
    <row r="1905" spans="1:3" ht="16.5">
      <c r="A1905" s="180"/>
      <c r="B1905" s="180"/>
      <c r="C1905" s="180"/>
    </row>
    <row r="1906" spans="1:3" ht="16.5">
      <c r="A1906" s="180"/>
      <c r="B1906" s="180"/>
      <c r="C1906" s="180"/>
    </row>
    <row r="1907" spans="1:3" ht="16.5">
      <c r="A1907" s="180"/>
      <c r="B1907" s="180"/>
      <c r="C1907" s="180"/>
    </row>
    <row r="1908" spans="1:3" ht="16.5">
      <c r="A1908" s="180"/>
      <c r="B1908" s="180"/>
      <c r="C1908" s="180"/>
    </row>
    <row r="1909" spans="1:3" ht="16.5">
      <c r="A1909" s="180"/>
      <c r="B1909" s="180"/>
      <c r="C1909" s="180"/>
    </row>
    <row r="1910" spans="1:3" ht="16.5">
      <c r="A1910" s="180"/>
      <c r="B1910" s="180"/>
      <c r="C1910" s="180"/>
    </row>
    <row r="1911" spans="1:3" ht="16.5">
      <c r="A1911" s="180"/>
      <c r="B1911" s="180"/>
      <c r="C1911" s="180"/>
    </row>
    <row r="1912" spans="1:3" ht="16.5">
      <c r="A1912" s="180"/>
      <c r="B1912" s="180"/>
      <c r="C1912" s="180"/>
    </row>
    <row r="1913" spans="1:3" ht="16.5">
      <c r="A1913" s="180"/>
      <c r="B1913" s="180"/>
      <c r="C1913" s="180"/>
    </row>
    <row r="1914" spans="1:3" ht="16.5">
      <c r="A1914" s="180"/>
      <c r="B1914" s="180"/>
      <c r="C1914" s="180"/>
    </row>
    <row r="1915" spans="1:3" ht="16.5">
      <c r="A1915" s="180"/>
      <c r="B1915" s="180"/>
      <c r="C1915" s="180"/>
    </row>
    <row r="1916" spans="1:3" ht="16.5">
      <c r="A1916" s="180"/>
      <c r="B1916" s="180"/>
      <c r="C1916" s="180"/>
    </row>
    <row r="1917" spans="1:3" ht="16.5">
      <c r="A1917" s="180"/>
      <c r="B1917" s="180"/>
      <c r="C1917" s="180"/>
    </row>
    <row r="1918" spans="1:3" ht="16.5">
      <c r="A1918" s="180"/>
      <c r="B1918" s="180"/>
      <c r="C1918" s="180"/>
    </row>
    <row r="1919" spans="1:3" ht="16.5">
      <c r="A1919" s="180"/>
      <c r="B1919" s="180"/>
      <c r="C1919" s="180"/>
    </row>
    <row r="1920" spans="1:3" ht="16.5">
      <c r="A1920" s="180"/>
      <c r="B1920" s="180"/>
      <c r="C1920" s="180"/>
    </row>
    <row r="1921" spans="1:3" ht="16.5">
      <c r="A1921" s="180"/>
      <c r="B1921" s="180"/>
      <c r="C1921" s="180"/>
    </row>
    <row r="1922" spans="1:3" ht="16.5">
      <c r="A1922" s="180"/>
      <c r="B1922" s="180"/>
      <c r="C1922" s="180"/>
    </row>
    <row r="1923" spans="1:3" ht="16.5">
      <c r="A1923" s="180"/>
      <c r="B1923" s="180"/>
      <c r="C1923" s="180"/>
    </row>
    <row r="1924" spans="1:3" ht="16.5">
      <c r="A1924" s="180"/>
      <c r="B1924" s="180"/>
      <c r="C1924" s="180"/>
    </row>
    <row r="1925" spans="1:3" ht="16.5">
      <c r="A1925" s="180"/>
      <c r="B1925" s="180"/>
      <c r="C1925" s="180"/>
    </row>
    <row r="1926" spans="1:3" ht="16.5">
      <c r="A1926" s="180"/>
      <c r="B1926" s="180"/>
      <c r="C1926" s="180"/>
    </row>
    <row r="1927" spans="1:3" ht="16.5">
      <c r="A1927" s="180"/>
      <c r="B1927" s="180"/>
      <c r="C1927" s="180"/>
    </row>
    <row r="1928" spans="1:3" ht="16.5">
      <c r="A1928" s="180"/>
      <c r="B1928" s="180"/>
      <c r="C1928" s="180"/>
    </row>
    <row r="1929" spans="1:3" ht="16.5">
      <c r="A1929" s="180"/>
      <c r="B1929" s="180"/>
      <c r="C1929" s="180"/>
    </row>
    <row r="1930" spans="1:3" ht="16.5">
      <c r="A1930" s="180"/>
      <c r="B1930" s="180"/>
      <c r="C1930" s="180"/>
    </row>
    <row r="1931" spans="1:3" ht="16.5">
      <c r="A1931" s="180"/>
      <c r="B1931" s="180"/>
      <c r="C1931" s="180"/>
    </row>
    <row r="1932" spans="1:3" ht="16.5">
      <c r="A1932" s="180"/>
      <c r="B1932" s="180"/>
      <c r="C1932" s="180"/>
    </row>
    <row r="1933" spans="1:3" ht="16.5">
      <c r="A1933" s="180"/>
      <c r="B1933" s="180"/>
      <c r="C1933" s="180"/>
    </row>
    <row r="1934" spans="1:3" ht="16.5">
      <c r="A1934" s="180"/>
      <c r="B1934" s="180"/>
      <c r="C1934" s="180"/>
    </row>
    <row r="1935" spans="1:3" ht="16.5">
      <c r="A1935" s="180"/>
      <c r="B1935" s="180"/>
      <c r="C1935" s="180"/>
    </row>
    <row r="1936" spans="1:3" ht="16.5">
      <c r="A1936" s="180"/>
      <c r="B1936" s="180"/>
      <c r="C1936" s="180"/>
    </row>
    <row r="1937" spans="1:3" ht="16.5">
      <c r="A1937" s="180"/>
      <c r="B1937" s="180"/>
      <c r="C1937" s="180"/>
    </row>
    <row r="1938" spans="1:3" ht="16.5">
      <c r="A1938" s="180"/>
      <c r="B1938" s="180"/>
      <c r="C1938" s="180"/>
    </row>
    <row r="1939" spans="1:3" ht="16.5">
      <c r="A1939" s="180"/>
      <c r="B1939" s="180"/>
      <c r="C1939" s="180"/>
    </row>
    <row r="1940" spans="1:3" ht="16.5">
      <c r="A1940" s="180"/>
      <c r="B1940" s="180"/>
      <c r="C1940" s="180"/>
    </row>
    <row r="1941" spans="1:3" ht="16.5">
      <c r="A1941" s="180"/>
      <c r="B1941" s="180"/>
      <c r="C1941" s="180"/>
    </row>
    <row r="1942" spans="1:3" ht="16.5">
      <c r="A1942" s="180"/>
      <c r="B1942" s="180"/>
      <c r="C1942" s="180"/>
    </row>
    <row r="1943" spans="1:3" ht="16.5">
      <c r="A1943" s="180"/>
      <c r="B1943" s="180"/>
      <c r="C1943" s="180"/>
    </row>
    <row r="1944" spans="1:3" ht="16.5">
      <c r="A1944" s="180"/>
      <c r="B1944" s="180"/>
      <c r="C1944" s="180"/>
    </row>
    <row r="1945" spans="1:3" ht="16.5">
      <c r="A1945" s="180"/>
      <c r="B1945" s="180"/>
      <c r="C1945" s="180"/>
    </row>
    <row r="1946" spans="1:3" ht="16.5">
      <c r="A1946" s="180"/>
      <c r="B1946" s="180"/>
      <c r="C1946" s="180"/>
    </row>
    <row r="1947" spans="1:3" ht="16.5">
      <c r="A1947" s="180"/>
      <c r="B1947" s="180"/>
      <c r="C1947" s="180"/>
    </row>
    <row r="1948" spans="1:3" ht="16.5">
      <c r="A1948" s="180"/>
      <c r="B1948" s="180"/>
      <c r="C1948" s="180"/>
    </row>
    <row r="1949" spans="1:3" ht="16.5">
      <c r="A1949" s="180"/>
      <c r="B1949" s="180"/>
      <c r="C1949" s="180"/>
    </row>
    <row r="1950" spans="1:3" ht="16.5">
      <c r="A1950" s="180"/>
      <c r="B1950" s="180"/>
      <c r="C1950" s="180"/>
    </row>
    <row r="1951" spans="1:3" ht="16.5">
      <c r="A1951" s="180"/>
      <c r="B1951" s="180"/>
      <c r="C1951" s="180"/>
    </row>
    <row r="1952" spans="1:3" ht="16.5">
      <c r="A1952" s="180"/>
      <c r="B1952" s="180"/>
      <c r="C1952" s="180"/>
    </row>
    <row r="1953" spans="1:3" ht="16.5">
      <c r="A1953" s="180"/>
      <c r="B1953" s="180"/>
      <c r="C1953" s="180"/>
    </row>
    <row r="1954" spans="1:3" ht="16.5">
      <c r="A1954" s="180"/>
      <c r="B1954" s="180"/>
      <c r="C1954" s="180"/>
    </row>
    <row r="1955" spans="1:3" ht="16.5">
      <c r="A1955" s="180"/>
      <c r="B1955" s="180"/>
      <c r="C1955" s="180"/>
    </row>
    <row r="1956" spans="1:3" ht="16.5">
      <c r="A1956" s="180"/>
      <c r="B1956" s="180"/>
      <c r="C1956" s="180"/>
    </row>
    <row r="1957" spans="1:3" ht="16.5">
      <c r="A1957" s="180"/>
      <c r="B1957" s="180"/>
      <c r="C1957" s="180"/>
    </row>
    <row r="1958" spans="1:3" ht="16.5">
      <c r="A1958" s="180"/>
      <c r="B1958" s="180"/>
      <c r="C1958" s="180"/>
    </row>
    <row r="1959" spans="1:3" ht="16.5">
      <c r="A1959" s="180"/>
      <c r="B1959" s="180"/>
      <c r="C1959" s="180"/>
    </row>
    <row r="1960" spans="1:3" ht="16.5">
      <c r="A1960" s="180"/>
      <c r="B1960" s="180"/>
      <c r="C1960" s="180"/>
    </row>
    <row r="1961" spans="1:3" ht="16.5">
      <c r="A1961" s="180"/>
      <c r="B1961" s="180"/>
      <c r="C1961" s="180"/>
    </row>
    <row r="1962" spans="1:3" ht="16.5">
      <c r="A1962" s="180"/>
      <c r="B1962" s="180"/>
      <c r="C1962" s="180"/>
    </row>
    <row r="1963" spans="1:3" ht="16.5">
      <c r="A1963" s="180"/>
      <c r="B1963" s="180"/>
      <c r="C1963" s="180"/>
    </row>
    <row r="1964" spans="1:3" ht="16.5">
      <c r="A1964" s="180"/>
      <c r="B1964" s="180"/>
      <c r="C1964" s="180"/>
    </row>
    <row r="1965" spans="1:3" ht="16.5">
      <c r="A1965" s="180"/>
      <c r="B1965" s="180"/>
      <c r="C1965" s="180"/>
    </row>
    <row r="1966" spans="1:3" ht="16.5">
      <c r="A1966" s="180"/>
      <c r="B1966" s="180"/>
      <c r="C1966" s="180"/>
    </row>
    <row r="1967" spans="1:3" ht="16.5">
      <c r="A1967" s="180"/>
      <c r="B1967" s="180"/>
      <c r="C1967" s="180"/>
    </row>
    <row r="1968" spans="1:3" ht="16.5">
      <c r="A1968" s="180"/>
      <c r="B1968" s="180"/>
      <c r="C1968" s="180"/>
    </row>
    <row r="1969" spans="1:3" ht="16.5">
      <c r="A1969" s="180"/>
      <c r="B1969" s="180"/>
      <c r="C1969" s="180"/>
    </row>
    <row r="1970" spans="1:3" ht="16.5">
      <c r="A1970" s="180"/>
      <c r="B1970" s="180"/>
      <c r="C1970" s="180"/>
    </row>
    <row r="1971" spans="1:3" ht="16.5">
      <c r="A1971" s="180"/>
      <c r="B1971" s="180"/>
      <c r="C1971" s="180"/>
    </row>
    <row r="1972" spans="1:3" ht="16.5">
      <c r="A1972" s="180"/>
      <c r="B1972" s="180"/>
      <c r="C1972" s="180"/>
    </row>
    <row r="1973" spans="1:3" ht="16.5">
      <c r="A1973" s="180"/>
      <c r="B1973" s="180"/>
      <c r="C1973" s="180"/>
    </row>
    <row r="1974" spans="1:3" ht="16.5">
      <c r="A1974" s="180"/>
      <c r="B1974" s="180"/>
      <c r="C1974" s="180"/>
    </row>
    <row r="1975" spans="1:3" ht="16.5">
      <c r="A1975" s="180"/>
      <c r="B1975" s="180"/>
      <c r="C1975" s="180"/>
    </row>
    <row r="1976" spans="1:3" ht="16.5">
      <c r="A1976" s="180"/>
      <c r="B1976" s="180"/>
      <c r="C1976" s="180"/>
    </row>
    <row r="1977" spans="1:3" ht="16.5">
      <c r="A1977" s="180"/>
      <c r="B1977" s="180"/>
      <c r="C1977" s="180"/>
    </row>
    <row r="1978" spans="1:3" ht="16.5">
      <c r="A1978" s="180"/>
      <c r="B1978" s="180"/>
      <c r="C1978" s="180"/>
    </row>
    <row r="1979" spans="1:3" ht="16.5">
      <c r="A1979" s="180"/>
      <c r="B1979" s="180"/>
      <c r="C1979" s="180"/>
    </row>
    <row r="1980" spans="1:3" ht="16.5">
      <c r="A1980" s="180"/>
      <c r="B1980" s="180"/>
      <c r="C1980" s="180"/>
    </row>
    <row r="1981" spans="1:3" ht="16.5">
      <c r="A1981" s="180"/>
      <c r="B1981" s="180"/>
      <c r="C1981" s="180"/>
    </row>
    <row r="1982" spans="1:3" ht="16.5">
      <c r="A1982" s="180"/>
      <c r="B1982" s="180"/>
      <c r="C1982" s="180"/>
    </row>
    <row r="1983" spans="1:3" ht="16.5">
      <c r="A1983" s="180"/>
      <c r="B1983" s="180"/>
      <c r="C1983" s="180"/>
    </row>
    <row r="1984" spans="1:3" ht="16.5">
      <c r="A1984" s="180"/>
      <c r="B1984" s="180"/>
      <c r="C1984" s="180"/>
    </row>
    <row r="1985" spans="1:3" ht="16.5">
      <c r="A1985" s="180"/>
      <c r="B1985" s="180"/>
      <c r="C1985" s="180"/>
    </row>
    <row r="1986" spans="1:3" ht="16.5">
      <c r="A1986" s="180"/>
      <c r="B1986" s="180"/>
      <c r="C1986" s="180"/>
    </row>
    <row r="1987" spans="1:3" ht="16.5">
      <c r="A1987" s="180"/>
      <c r="B1987" s="180"/>
      <c r="C1987" s="180"/>
    </row>
    <row r="1988" spans="1:3" ht="16.5">
      <c r="A1988" s="180"/>
      <c r="B1988" s="180"/>
      <c r="C1988" s="180"/>
    </row>
    <row r="1989" spans="1:3" ht="16.5">
      <c r="A1989" s="180"/>
      <c r="B1989" s="180"/>
      <c r="C1989" s="180"/>
    </row>
    <row r="1990" spans="1:3" ht="16.5">
      <c r="A1990" s="180"/>
      <c r="B1990" s="180"/>
      <c r="C1990" s="180"/>
    </row>
    <row r="1991" spans="1:3" ht="16.5">
      <c r="A1991" s="180"/>
      <c r="B1991" s="180"/>
      <c r="C1991" s="180"/>
    </row>
    <row r="1992" spans="1:3" ht="16.5">
      <c r="A1992" s="180"/>
      <c r="B1992" s="180"/>
      <c r="C1992" s="180"/>
    </row>
    <row r="1993" spans="1:3" ht="16.5">
      <c r="A1993" s="180"/>
      <c r="B1993" s="180"/>
      <c r="C1993" s="180"/>
    </row>
    <row r="1994" spans="1:3" ht="16.5">
      <c r="A1994" s="180"/>
      <c r="B1994" s="180"/>
      <c r="C1994" s="180"/>
    </row>
    <row r="1995" spans="1:3" ht="16.5">
      <c r="A1995" s="180"/>
      <c r="B1995" s="180"/>
      <c r="C1995" s="180"/>
    </row>
    <row r="1996" spans="1:3" ht="16.5">
      <c r="A1996" s="180"/>
      <c r="B1996" s="180"/>
      <c r="C1996" s="180"/>
    </row>
    <row r="1997" spans="1:3" ht="16.5">
      <c r="A1997" s="180"/>
      <c r="B1997" s="180"/>
      <c r="C1997" s="180"/>
    </row>
    <row r="1998" spans="1:3" ht="16.5">
      <c r="A1998" s="180"/>
      <c r="B1998" s="180"/>
      <c r="C1998" s="180"/>
    </row>
    <row r="1999" spans="1:3" ht="16.5">
      <c r="A1999" s="180"/>
      <c r="B1999" s="180"/>
      <c r="C1999" s="180"/>
    </row>
    <row r="2000" spans="1:3" ht="16.5">
      <c r="A2000" s="180"/>
      <c r="B2000" s="180"/>
      <c r="C2000" s="180"/>
    </row>
    <row r="2001" spans="1:3" ht="16.5">
      <c r="A2001" s="180"/>
      <c r="B2001" s="180"/>
      <c r="C2001" s="180"/>
    </row>
    <row r="2002" spans="1:3" ht="16.5">
      <c r="A2002" s="180"/>
      <c r="B2002" s="180"/>
      <c r="C2002" s="180"/>
    </row>
    <row r="2003" spans="1:3" ht="16.5">
      <c r="A2003" s="180"/>
      <c r="B2003" s="180"/>
      <c r="C2003" s="180"/>
    </row>
    <row r="2004" spans="1:3" ht="16.5">
      <c r="A2004" s="180"/>
      <c r="B2004" s="180"/>
      <c r="C2004" s="180"/>
    </row>
    <row r="2005" spans="1:3" ht="16.5">
      <c r="A2005" s="180"/>
      <c r="B2005" s="180"/>
      <c r="C2005" s="180"/>
    </row>
    <row r="2006" spans="1:3" ht="16.5">
      <c r="A2006" s="180"/>
      <c r="B2006" s="180"/>
      <c r="C2006" s="180"/>
    </row>
    <row r="2007" spans="1:3" ht="16.5">
      <c r="A2007" s="180"/>
      <c r="B2007" s="180"/>
      <c r="C2007" s="180"/>
    </row>
    <row r="2008" spans="1:3" ht="16.5">
      <c r="A2008" s="180"/>
      <c r="B2008" s="180"/>
      <c r="C2008" s="180"/>
    </row>
    <row r="2009" spans="1:3" ht="16.5">
      <c r="A2009" s="180"/>
      <c r="B2009" s="180"/>
      <c r="C2009" s="180"/>
    </row>
    <row r="2010" spans="1:3" ht="16.5">
      <c r="A2010" s="180"/>
      <c r="B2010" s="180"/>
      <c r="C2010" s="180"/>
    </row>
    <row r="2011" spans="1:3" ht="16.5">
      <c r="A2011" s="180"/>
      <c r="B2011" s="180"/>
      <c r="C2011" s="180"/>
    </row>
    <row r="2012" spans="1:3" ht="16.5">
      <c r="A2012" s="180"/>
      <c r="B2012" s="180"/>
      <c r="C2012" s="180"/>
    </row>
    <row r="2013" spans="1:3" ht="16.5">
      <c r="A2013" s="180"/>
      <c r="B2013" s="180"/>
      <c r="C2013" s="180"/>
    </row>
    <row r="2014" spans="1:3" ht="16.5">
      <c r="A2014" s="180"/>
      <c r="B2014" s="180"/>
      <c r="C2014" s="180"/>
    </row>
    <row r="2015" spans="1:3" ht="16.5">
      <c r="A2015" s="180"/>
      <c r="B2015" s="180"/>
      <c r="C2015" s="180"/>
    </row>
    <row r="2016" spans="1:3" ht="16.5">
      <c r="A2016" s="180"/>
      <c r="B2016" s="180"/>
      <c r="C2016" s="180"/>
    </row>
    <row r="2017" spans="1:3" ht="16.5">
      <c r="A2017" s="180"/>
      <c r="B2017" s="180"/>
      <c r="C2017" s="180"/>
    </row>
    <row r="2018" spans="1:3" ht="16.5">
      <c r="A2018" s="180"/>
      <c r="B2018" s="180"/>
      <c r="C2018" s="180"/>
    </row>
    <row r="2019" spans="1:3" ht="16.5">
      <c r="A2019" s="180"/>
      <c r="B2019" s="180"/>
      <c r="C2019" s="180"/>
    </row>
    <row r="2020" spans="1:3" ht="16.5">
      <c r="A2020" s="180"/>
      <c r="B2020" s="180"/>
      <c r="C2020" s="180"/>
    </row>
    <row r="2021" spans="1:3" ht="16.5">
      <c r="A2021" s="180"/>
      <c r="B2021" s="180"/>
      <c r="C2021" s="180"/>
    </row>
    <row r="2022" spans="1:3" ht="16.5">
      <c r="A2022" s="180"/>
      <c r="B2022" s="180"/>
      <c r="C2022" s="180"/>
    </row>
    <row r="2023" spans="1:3" ht="16.5">
      <c r="A2023" s="180"/>
      <c r="B2023" s="180"/>
      <c r="C2023" s="180"/>
    </row>
    <row r="2024" spans="1:3" ht="16.5">
      <c r="A2024" s="180"/>
      <c r="B2024" s="180"/>
      <c r="C2024" s="180"/>
    </row>
    <row r="2025" spans="1:3" ht="16.5">
      <c r="A2025" s="180"/>
      <c r="B2025" s="180"/>
      <c r="C2025" s="180"/>
    </row>
    <row r="2026" spans="1:3" ht="16.5">
      <c r="A2026" s="180"/>
      <c r="B2026" s="180"/>
      <c r="C2026" s="180"/>
    </row>
    <row r="2027" spans="1:3" ht="16.5">
      <c r="A2027" s="180"/>
      <c r="B2027" s="180"/>
      <c r="C2027" s="180"/>
    </row>
    <row r="2028" spans="1:3" ht="16.5">
      <c r="A2028" s="180"/>
      <c r="B2028" s="180"/>
      <c r="C2028" s="180"/>
    </row>
    <row r="2029" spans="1:3" ht="16.5">
      <c r="A2029" s="180"/>
      <c r="B2029" s="180"/>
      <c r="C2029" s="180"/>
    </row>
    <row r="2030" spans="1:3" ht="16.5">
      <c r="A2030" s="180"/>
      <c r="B2030" s="180"/>
      <c r="C2030" s="180"/>
    </row>
    <row r="2031" spans="1:3" ht="16.5">
      <c r="A2031" s="180"/>
      <c r="B2031" s="180"/>
      <c r="C2031" s="180"/>
    </row>
    <row r="2032" spans="1:3" ht="16.5">
      <c r="A2032" s="180"/>
      <c r="B2032" s="180"/>
      <c r="C2032" s="180"/>
    </row>
    <row r="2033" spans="1:3" ht="16.5">
      <c r="A2033" s="180"/>
      <c r="B2033" s="180"/>
      <c r="C2033" s="180"/>
    </row>
    <row r="2034" spans="1:3" ht="16.5">
      <c r="A2034" s="180"/>
      <c r="B2034" s="180"/>
      <c r="C2034" s="180"/>
    </row>
    <row r="2035" spans="1:3" ht="16.5">
      <c r="A2035" s="180"/>
      <c r="B2035" s="180"/>
      <c r="C2035" s="180"/>
    </row>
    <row r="2036" spans="1:3" ht="16.5">
      <c r="A2036" s="180"/>
      <c r="B2036" s="180"/>
      <c r="C2036" s="180"/>
    </row>
    <row r="2037" spans="1:3" ht="16.5">
      <c r="A2037" s="180"/>
      <c r="B2037" s="180"/>
      <c r="C2037" s="180"/>
    </row>
    <row r="2038" spans="1:3" ht="16.5">
      <c r="A2038" s="180"/>
      <c r="B2038" s="180"/>
      <c r="C2038" s="180"/>
    </row>
    <row r="2039" spans="1:3" ht="16.5">
      <c r="A2039" s="180"/>
      <c r="B2039" s="180"/>
      <c r="C2039" s="180"/>
    </row>
    <row r="2040" spans="1:3" ht="16.5">
      <c r="A2040" s="180"/>
      <c r="B2040" s="180"/>
      <c r="C2040" s="180"/>
    </row>
    <row r="2041" spans="1:3" ht="16.5">
      <c r="A2041" s="180"/>
      <c r="B2041" s="180"/>
      <c r="C2041" s="180"/>
    </row>
    <row r="2042" spans="1:3" ht="16.5">
      <c r="A2042" s="180"/>
      <c r="B2042" s="180"/>
      <c r="C2042" s="180"/>
    </row>
    <row r="2043" spans="1:3" ht="16.5">
      <c r="A2043" s="180"/>
      <c r="B2043" s="180"/>
      <c r="C2043" s="180"/>
    </row>
    <row r="2044" spans="1:3" ht="16.5">
      <c r="A2044" s="180"/>
      <c r="B2044" s="180"/>
      <c r="C2044" s="180"/>
    </row>
    <row r="2045" spans="1:3" ht="16.5">
      <c r="A2045" s="180"/>
      <c r="B2045" s="180"/>
      <c r="C2045" s="180"/>
    </row>
    <row r="2046" spans="1:3" ht="16.5">
      <c r="A2046" s="180"/>
      <c r="B2046" s="180"/>
      <c r="C2046" s="180"/>
    </row>
    <row r="2047" spans="1:3" ht="16.5">
      <c r="A2047" s="180"/>
      <c r="B2047" s="180"/>
      <c r="C2047" s="180"/>
    </row>
    <row r="2048" spans="1:3" ht="16.5">
      <c r="A2048" s="180"/>
      <c r="B2048" s="180"/>
      <c r="C2048" s="180"/>
    </row>
    <row r="2049" spans="1:3" ht="16.5">
      <c r="A2049" s="180"/>
      <c r="B2049" s="180"/>
      <c r="C2049" s="180"/>
    </row>
    <row r="2050" spans="1:3" ht="16.5">
      <c r="A2050" s="180"/>
      <c r="B2050" s="180"/>
      <c r="C2050" s="180"/>
    </row>
    <row r="2051" spans="1:3" ht="16.5">
      <c r="A2051" s="180"/>
      <c r="B2051" s="180"/>
      <c r="C2051" s="180"/>
    </row>
    <row r="2052" spans="1:3" ht="16.5">
      <c r="A2052" s="180"/>
      <c r="B2052" s="180"/>
      <c r="C2052" s="180"/>
    </row>
    <row r="2053" spans="1:3" ht="16.5">
      <c r="A2053" s="180"/>
      <c r="B2053" s="180"/>
      <c r="C2053" s="180"/>
    </row>
    <row r="2054" spans="1:3" ht="16.5">
      <c r="A2054" s="180"/>
      <c r="B2054" s="180"/>
      <c r="C2054" s="180"/>
    </row>
    <row r="2055" spans="1:3" ht="16.5">
      <c r="A2055" s="180"/>
      <c r="B2055" s="180"/>
      <c r="C2055" s="180"/>
    </row>
    <row r="2056" spans="1:3" ht="16.5">
      <c r="A2056" s="180"/>
      <c r="B2056" s="180"/>
      <c r="C2056" s="180"/>
    </row>
    <row r="2057" spans="1:3" ht="16.5">
      <c r="A2057" s="180"/>
      <c r="B2057" s="180"/>
      <c r="C2057" s="180"/>
    </row>
    <row r="2058" spans="1:3" ht="16.5">
      <c r="A2058" s="180"/>
      <c r="B2058" s="180"/>
      <c r="C2058" s="180"/>
    </row>
    <row r="2059" spans="1:3" ht="16.5">
      <c r="A2059" s="180"/>
      <c r="B2059" s="180"/>
      <c r="C2059" s="180"/>
    </row>
    <row r="2060" spans="1:3" ht="16.5">
      <c r="A2060" s="180"/>
      <c r="B2060" s="180"/>
      <c r="C2060" s="180"/>
    </row>
    <row r="2061" spans="1:3" ht="16.5">
      <c r="A2061" s="180"/>
      <c r="B2061" s="180"/>
      <c r="C2061" s="180"/>
    </row>
    <row r="2062" spans="1:3" ht="16.5">
      <c r="A2062" s="180"/>
      <c r="B2062" s="180"/>
      <c r="C2062" s="180"/>
    </row>
    <row r="2063" spans="1:3" ht="16.5">
      <c r="A2063" s="180"/>
      <c r="B2063" s="180"/>
      <c r="C2063" s="180"/>
    </row>
    <row r="2064" spans="1:3" ht="16.5">
      <c r="A2064" s="180"/>
      <c r="B2064" s="180"/>
      <c r="C2064" s="180"/>
    </row>
    <row r="2065" spans="1:3" ht="16.5">
      <c r="A2065" s="180"/>
      <c r="B2065" s="180"/>
      <c r="C2065" s="180"/>
    </row>
    <row r="2066" spans="1:3" ht="16.5">
      <c r="A2066" s="180"/>
      <c r="B2066" s="180"/>
      <c r="C2066" s="180"/>
    </row>
    <row r="2067" spans="1:3" ht="16.5">
      <c r="A2067" s="180"/>
      <c r="B2067" s="180"/>
      <c r="C2067" s="180"/>
    </row>
    <row r="2068" spans="1:3" ht="16.5">
      <c r="A2068" s="180"/>
      <c r="B2068" s="180"/>
      <c r="C2068" s="180"/>
    </row>
    <row r="2069" spans="1:3" ht="16.5">
      <c r="A2069" s="180"/>
      <c r="B2069" s="180"/>
      <c r="C2069" s="180"/>
    </row>
    <row r="2070" spans="1:3" ht="16.5">
      <c r="A2070" s="180"/>
      <c r="B2070" s="180"/>
      <c r="C2070" s="180"/>
    </row>
    <row r="2071" spans="1:3" ht="16.5">
      <c r="A2071" s="180"/>
      <c r="B2071" s="180"/>
      <c r="C2071" s="180"/>
    </row>
    <row r="2072" spans="1:3" ht="16.5">
      <c r="A2072" s="180"/>
      <c r="B2072" s="180"/>
      <c r="C2072" s="180"/>
    </row>
    <row r="2073" spans="1:3" ht="16.5">
      <c r="A2073" s="180"/>
      <c r="B2073" s="180"/>
      <c r="C2073" s="180"/>
    </row>
    <row r="2074" spans="1:3" ht="16.5">
      <c r="A2074" s="180"/>
      <c r="B2074" s="180"/>
      <c r="C2074" s="180"/>
    </row>
    <row r="2075" spans="1:3" ht="16.5">
      <c r="A2075" s="180"/>
      <c r="B2075" s="180"/>
      <c r="C2075" s="180"/>
    </row>
    <row r="2076" spans="1:3" ht="16.5">
      <c r="A2076" s="180"/>
      <c r="B2076" s="180"/>
      <c r="C2076" s="180"/>
    </row>
    <row r="2077" spans="1:3" ht="16.5">
      <c r="A2077" s="180"/>
      <c r="B2077" s="180"/>
      <c r="C2077" s="180"/>
    </row>
    <row r="2078" spans="1:3" ht="16.5">
      <c r="A2078" s="180"/>
      <c r="B2078" s="180"/>
      <c r="C2078" s="180"/>
    </row>
    <row r="2079" spans="1:3" ht="16.5">
      <c r="A2079" s="180"/>
      <c r="B2079" s="180"/>
      <c r="C2079" s="180"/>
    </row>
    <row r="2080" spans="1:3" ht="16.5">
      <c r="A2080" s="180"/>
      <c r="B2080" s="180"/>
      <c r="C2080" s="180"/>
    </row>
    <row r="2081" spans="1:3" ht="16.5">
      <c r="A2081" s="180"/>
      <c r="B2081" s="180"/>
      <c r="C2081" s="180"/>
    </row>
    <row r="2082" spans="1:3" ht="16.5">
      <c r="A2082" s="180"/>
      <c r="B2082" s="180"/>
      <c r="C2082" s="180"/>
    </row>
    <row r="2083" spans="1:3" ht="16.5">
      <c r="A2083" s="180"/>
      <c r="B2083" s="180"/>
      <c r="C2083" s="180"/>
    </row>
    <row r="2084" spans="1:3" ht="16.5">
      <c r="A2084" s="180"/>
      <c r="B2084" s="180"/>
      <c r="C2084" s="180"/>
    </row>
    <row r="2085" spans="1:3" ht="16.5">
      <c r="A2085" s="180"/>
      <c r="B2085" s="180"/>
      <c r="C2085" s="180"/>
    </row>
    <row r="2086" spans="1:3" ht="16.5">
      <c r="A2086" s="180"/>
      <c r="B2086" s="180"/>
      <c r="C2086" s="180"/>
    </row>
    <row r="2087" spans="1:3" ht="16.5">
      <c r="A2087" s="180"/>
      <c r="B2087" s="180"/>
      <c r="C2087" s="180"/>
    </row>
    <row r="2088" spans="1:3" ht="16.5">
      <c r="A2088" s="180"/>
      <c r="B2088" s="180"/>
      <c r="C2088" s="180"/>
    </row>
    <row r="2089" spans="1:3" ht="16.5">
      <c r="A2089" s="180"/>
      <c r="B2089" s="180"/>
      <c r="C2089" s="180"/>
    </row>
    <row r="2090" spans="1:3" ht="16.5">
      <c r="A2090" s="180"/>
      <c r="B2090" s="180"/>
      <c r="C2090" s="180"/>
    </row>
    <row r="2091" spans="1:3" ht="16.5">
      <c r="A2091" s="180"/>
      <c r="B2091" s="180"/>
      <c r="C2091" s="180"/>
    </row>
    <row r="2092" spans="1:3" ht="16.5">
      <c r="A2092" s="180"/>
      <c r="B2092" s="180"/>
      <c r="C2092" s="180"/>
    </row>
    <row r="2093" spans="1:3" ht="16.5">
      <c r="A2093" s="180"/>
      <c r="B2093" s="180"/>
      <c r="C2093" s="180"/>
    </row>
    <row r="2094" spans="1:3" ht="16.5">
      <c r="A2094" s="180"/>
      <c r="B2094" s="180"/>
      <c r="C2094" s="180"/>
    </row>
    <row r="2095" spans="1:3" ht="16.5">
      <c r="A2095" s="180"/>
      <c r="B2095" s="180"/>
      <c r="C2095" s="180"/>
    </row>
    <row r="2096" spans="1:3" ht="16.5">
      <c r="A2096" s="180"/>
      <c r="B2096" s="180"/>
      <c r="C2096" s="180"/>
    </row>
    <row r="2097" spans="1:3" ht="16.5">
      <c r="A2097" s="180"/>
      <c r="B2097" s="180"/>
      <c r="C2097" s="180"/>
    </row>
    <row r="2098" spans="1:3" ht="16.5">
      <c r="A2098" s="180"/>
      <c r="B2098" s="180"/>
      <c r="C2098" s="180"/>
    </row>
    <row r="2099" spans="1:3" ht="16.5">
      <c r="A2099" s="180"/>
      <c r="B2099" s="180"/>
      <c r="C2099" s="180"/>
    </row>
    <row r="2100" spans="1:3" ht="16.5">
      <c r="A2100" s="180"/>
      <c r="B2100" s="180"/>
      <c r="C2100" s="180"/>
    </row>
    <row r="2101" spans="1:3" ht="16.5">
      <c r="A2101" s="180"/>
      <c r="B2101" s="180"/>
      <c r="C2101" s="180"/>
    </row>
    <row r="2102" spans="1:3" ht="16.5">
      <c r="A2102" s="180"/>
      <c r="B2102" s="180"/>
      <c r="C2102" s="180"/>
    </row>
    <row r="2103" spans="1:3" ht="16.5">
      <c r="A2103" s="180"/>
      <c r="B2103" s="180"/>
      <c r="C2103" s="180"/>
    </row>
    <row r="2104" spans="1:3" ht="16.5">
      <c r="A2104" s="180"/>
      <c r="B2104" s="180"/>
      <c r="C2104" s="180"/>
    </row>
    <row r="2105" spans="1:3" ht="16.5">
      <c r="A2105" s="180"/>
      <c r="B2105" s="180"/>
      <c r="C2105" s="180"/>
    </row>
    <row r="2106" spans="1:3" ht="16.5">
      <c r="A2106" s="180"/>
      <c r="B2106" s="180"/>
      <c r="C2106" s="180"/>
    </row>
    <row r="2107" spans="1:3" ht="16.5">
      <c r="A2107" s="180"/>
      <c r="B2107" s="180"/>
      <c r="C2107" s="180"/>
    </row>
    <row r="2108" spans="1:3" ht="16.5">
      <c r="A2108" s="180"/>
      <c r="B2108" s="180"/>
      <c r="C2108" s="180"/>
    </row>
    <row r="2109" spans="1:3" ht="16.5">
      <c r="A2109" s="180"/>
      <c r="B2109" s="180"/>
      <c r="C2109" s="180"/>
    </row>
    <row r="2110" spans="1:3" ht="16.5">
      <c r="A2110" s="180"/>
      <c r="B2110" s="180"/>
      <c r="C2110" s="180"/>
    </row>
    <row r="2111" spans="1:3" ht="16.5">
      <c r="A2111" s="180"/>
      <c r="B2111" s="180"/>
      <c r="C2111" s="180"/>
    </row>
    <row r="2112" spans="1:3" ht="16.5">
      <c r="A2112" s="180"/>
      <c r="B2112" s="180"/>
      <c r="C2112" s="180"/>
    </row>
    <row r="2113" spans="1:3" ht="16.5">
      <c r="A2113" s="180"/>
      <c r="B2113" s="180"/>
      <c r="C2113" s="180"/>
    </row>
    <row r="2114" spans="1:3" ht="16.5">
      <c r="A2114" s="180"/>
      <c r="B2114" s="180"/>
      <c r="C2114" s="180"/>
    </row>
    <row r="2115" spans="1:3" ht="16.5">
      <c r="A2115" s="180"/>
      <c r="B2115" s="180"/>
      <c r="C2115" s="180"/>
    </row>
    <row r="2116" spans="1:3" ht="16.5">
      <c r="A2116" s="180"/>
      <c r="B2116" s="180"/>
      <c r="C2116" s="180"/>
    </row>
    <row r="2117" spans="1:3" ht="16.5">
      <c r="A2117" s="180"/>
      <c r="B2117" s="180"/>
      <c r="C2117" s="180"/>
    </row>
    <row r="2118" spans="1:3" ht="16.5">
      <c r="A2118" s="180"/>
      <c r="B2118" s="180"/>
      <c r="C2118" s="180"/>
    </row>
    <row r="2119" spans="1:3" ht="16.5">
      <c r="A2119" s="180"/>
      <c r="B2119" s="180"/>
      <c r="C2119" s="180"/>
    </row>
    <row r="2120" spans="1:3" ht="16.5">
      <c r="A2120" s="180"/>
      <c r="B2120" s="180"/>
      <c r="C2120" s="180"/>
    </row>
    <row r="2121" spans="1:3" ht="16.5">
      <c r="A2121" s="180"/>
      <c r="B2121" s="180"/>
      <c r="C2121" s="180"/>
    </row>
    <row r="2122" spans="1:3" ht="16.5">
      <c r="A2122" s="180"/>
      <c r="B2122" s="180"/>
      <c r="C2122" s="180"/>
    </row>
    <row r="2123" spans="1:3" ht="16.5">
      <c r="A2123" s="180"/>
      <c r="B2123" s="180"/>
      <c r="C2123" s="180"/>
    </row>
    <row r="2124" spans="1:3" ht="16.5">
      <c r="A2124" s="180"/>
      <c r="B2124" s="180"/>
      <c r="C2124" s="180"/>
    </row>
    <row r="2125" spans="1:3" ht="16.5">
      <c r="A2125" s="180"/>
      <c r="B2125" s="180"/>
      <c r="C2125" s="180"/>
    </row>
    <row r="2126" spans="1:3" ht="16.5">
      <c r="A2126" s="180"/>
      <c r="B2126" s="180"/>
      <c r="C2126" s="180"/>
    </row>
    <row r="2127" spans="1:3" ht="16.5">
      <c r="A2127" s="180"/>
      <c r="B2127" s="180"/>
      <c r="C2127" s="180"/>
    </row>
    <row r="2128" spans="1:3" ht="16.5">
      <c r="A2128" s="180"/>
      <c r="B2128" s="180"/>
      <c r="C2128" s="180"/>
    </row>
    <row r="2129" spans="1:3" ht="16.5">
      <c r="A2129" s="180"/>
      <c r="B2129" s="180"/>
      <c r="C2129" s="180"/>
    </row>
    <row r="2130" spans="1:3" ht="16.5">
      <c r="A2130" s="180"/>
      <c r="B2130" s="180"/>
      <c r="C2130" s="180"/>
    </row>
    <row r="2131" spans="1:3" ht="16.5">
      <c r="A2131" s="180"/>
      <c r="B2131" s="180"/>
      <c r="C2131" s="180"/>
    </row>
    <row r="2132" spans="1:3" ht="16.5">
      <c r="A2132" s="180"/>
      <c r="B2132" s="180"/>
      <c r="C2132" s="180"/>
    </row>
    <row r="2133" spans="1:3" ht="16.5">
      <c r="A2133" s="180"/>
      <c r="B2133" s="180"/>
      <c r="C2133" s="180"/>
    </row>
    <row r="2134" spans="1:3" ht="16.5">
      <c r="A2134" s="180"/>
      <c r="B2134" s="180"/>
      <c r="C2134" s="180"/>
    </row>
    <row r="2135" spans="1:3" ht="16.5">
      <c r="A2135" s="180"/>
      <c r="B2135" s="180"/>
      <c r="C2135" s="180"/>
    </row>
    <row r="2136" spans="1:3" ht="16.5">
      <c r="A2136" s="180"/>
      <c r="B2136" s="180"/>
      <c r="C2136" s="180"/>
    </row>
    <row r="2137" spans="1:3" ht="16.5">
      <c r="A2137" s="180"/>
      <c r="B2137" s="180"/>
      <c r="C2137" s="180"/>
    </row>
    <row r="2138" spans="1:3" ht="16.5">
      <c r="A2138" s="180"/>
      <c r="B2138" s="180"/>
      <c r="C2138" s="180"/>
    </row>
    <row r="2139" spans="1:3" ht="16.5">
      <c r="A2139" s="180"/>
      <c r="B2139" s="180"/>
      <c r="C2139" s="180"/>
    </row>
    <row r="2140" spans="1:3" ht="16.5">
      <c r="A2140" s="180"/>
      <c r="B2140" s="180"/>
      <c r="C2140" s="180"/>
    </row>
    <row r="2141" spans="1:3" ht="16.5">
      <c r="A2141" s="180"/>
      <c r="B2141" s="180"/>
      <c r="C2141" s="180"/>
    </row>
    <row r="2142" spans="1:3" ht="16.5">
      <c r="A2142" s="180"/>
      <c r="B2142" s="180"/>
      <c r="C2142" s="180"/>
    </row>
    <row r="2143" spans="1:3" ht="16.5">
      <c r="A2143" s="180"/>
      <c r="B2143" s="180"/>
      <c r="C2143" s="180"/>
    </row>
    <row r="2144" spans="1:3" ht="16.5">
      <c r="A2144" s="180"/>
      <c r="B2144" s="180"/>
      <c r="C2144" s="180"/>
    </row>
    <row r="2145" spans="1:3" ht="16.5">
      <c r="A2145" s="180"/>
      <c r="B2145" s="180"/>
      <c r="C2145" s="180"/>
    </row>
    <row r="2146" spans="1:3" ht="16.5">
      <c r="A2146" s="180"/>
      <c r="B2146" s="180"/>
      <c r="C2146" s="180"/>
    </row>
    <row r="2147" spans="1:3" ht="16.5">
      <c r="A2147" s="180"/>
      <c r="B2147" s="180"/>
      <c r="C2147" s="180"/>
    </row>
    <row r="2148" spans="1:3" ht="16.5">
      <c r="A2148" s="180"/>
      <c r="B2148" s="180"/>
      <c r="C2148" s="180"/>
    </row>
    <row r="2149" spans="1:3" ht="16.5">
      <c r="A2149" s="180"/>
      <c r="B2149" s="180"/>
      <c r="C2149" s="180"/>
    </row>
    <row r="2150" spans="1:3" ht="16.5">
      <c r="A2150" s="180"/>
      <c r="B2150" s="180"/>
      <c r="C2150" s="180"/>
    </row>
    <row r="2151" spans="1:3" ht="16.5">
      <c r="A2151" s="180"/>
      <c r="B2151" s="180"/>
      <c r="C2151" s="180"/>
    </row>
    <row r="2152" spans="1:3" ht="16.5">
      <c r="A2152" s="180"/>
      <c r="B2152" s="180"/>
      <c r="C2152" s="180"/>
    </row>
    <row r="2153" spans="1:3" ht="16.5">
      <c r="A2153" s="180"/>
      <c r="B2153" s="180"/>
      <c r="C2153" s="180"/>
    </row>
    <row r="2154" spans="1:3" ht="16.5">
      <c r="A2154" s="180"/>
      <c r="B2154" s="180"/>
      <c r="C2154" s="180"/>
    </row>
    <row r="2155" spans="1:3" ht="16.5">
      <c r="A2155" s="180"/>
      <c r="B2155" s="180"/>
      <c r="C2155" s="180"/>
    </row>
    <row r="2156" spans="1:3" ht="16.5">
      <c r="A2156" s="180"/>
      <c r="B2156" s="180"/>
      <c r="C2156" s="180"/>
    </row>
    <row r="2157" spans="1:3" ht="16.5">
      <c r="A2157" s="180"/>
      <c r="B2157" s="180"/>
      <c r="C2157" s="180"/>
    </row>
    <row r="2158" spans="1:3" ht="16.5">
      <c r="A2158" s="180"/>
      <c r="B2158" s="180"/>
      <c r="C2158" s="180"/>
    </row>
    <row r="2159" spans="1:3" ht="16.5">
      <c r="A2159" s="180"/>
      <c r="B2159" s="180"/>
      <c r="C2159" s="180"/>
    </row>
    <row r="2160" spans="1:3" ht="16.5">
      <c r="A2160" s="180"/>
      <c r="B2160" s="180"/>
      <c r="C2160" s="180"/>
    </row>
    <row r="2161" spans="1:3" ht="16.5">
      <c r="A2161" s="180"/>
      <c r="B2161" s="180"/>
      <c r="C2161" s="180"/>
    </row>
    <row r="2162" spans="1:3" ht="16.5">
      <c r="A2162" s="180"/>
      <c r="B2162" s="180"/>
      <c r="C2162" s="180"/>
    </row>
    <row r="2163" spans="1:3" ht="16.5">
      <c r="A2163" s="180"/>
      <c r="B2163" s="180"/>
      <c r="C2163" s="180"/>
    </row>
    <row r="2164" spans="1:3" ht="16.5">
      <c r="A2164" s="180"/>
      <c r="B2164" s="180"/>
      <c r="C2164" s="180"/>
    </row>
    <row r="2165" spans="1:3" ht="16.5">
      <c r="A2165" s="180"/>
      <c r="B2165" s="180"/>
      <c r="C2165" s="180"/>
    </row>
    <row r="2166" spans="1:3" ht="16.5">
      <c r="A2166" s="180"/>
      <c r="B2166" s="180"/>
      <c r="C2166" s="180"/>
    </row>
    <row r="2167" spans="1:3" ht="16.5">
      <c r="A2167" s="180"/>
      <c r="B2167" s="180"/>
      <c r="C2167" s="180"/>
    </row>
    <row r="2168" spans="1:3" ht="16.5">
      <c r="A2168" s="180"/>
      <c r="B2168" s="180"/>
      <c r="C2168" s="180"/>
    </row>
    <row r="2169" spans="1:3" ht="16.5">
      <c r="A2169" s="180"/>
      <c r="B2169" s="180"/>
      <c r="C2169" s="180"/>
    </row>
    <row r="2170" spans="1:3" ht="16.5">
      <c r="A2170" s="180"/>
      <c r="B2170" s="180"/>
      <c r="C2170" s="180"/>
    </row>
    <row r="2171" spans="1:3" ht="16.5">
      <c r="A2171" s="180"/>
      <c r="B2171" s="180"/>
      <c r="C2171" s="180"/>
    </row>
    <row r="2172" spans="1:3" ht="16.5">
      <c r="A2172" s="180"/>
      <c r="B2172" s="180"/>
      <c r="C2172" s="180"/>
    </row>
    <row r="2173" spans="1:3" ht="16.5">
      <c r="A2173" s="180"/>
      <c r="B2173" s="180"/>
      <c r="C2173" s="180"/>
    </row>
    <row r="2174" spans="1:3" ht="16.5">
      <c r="A2174" s="180"/>
      <c r="B2174" s="180"/>
      <c r="C2174" s="180"/>
    </row>
    <row r="2175" spans="1:3" ht="16.5">
      <c r="A2175" s="180"/>
      <c r="B2175" s="180"/>
      <c r="C2175" s="180"/>
    </row>
    <row r="2176" spans="1:3" ht="16.5">
      <c r="A2176" s="180"/>
      <c r="B2176" s="180"/>
      <c r="C2176" s="180"/>
    </row>
    <row r="2177" spans="1:3" ht="16.5">
      <c r="A2177" s="180"/>
      <c r="B2177" s="180"/>
      <c r="C2177" s="180"/>
    </row>
    <row r="2178" spans="1:3" ht="16.5">
      <c r="A2178" s="180"/>
      <c r="B2178" s="180"/>
      <c r="C2178" s="180"/>
    </row>
    <row r="2179" spans="1:3" ht="16.5">
      <c r="A2179" s="180"/>
      <c r="B2179" s="180"/>
      <c r="C2179" s="180"/>
    </row>
    <row r="2180" spans="1:3" ht="16.5">
      <c r="A2180" s="180"/>
      <c r="B2180" s="180"/>
      <c r="C2180" s="180"/>
    </row>
    <row r="2181" spans="1:3" ht="16.5">
      <c r="A2181" s="180"/>
      <c r="B2181" s="180"/>
      <c r="C2181" s="180"/>
    </row>
    <row r="2182" spans="1:3" ht="16.5">
      <c r="A2182" s="180"/>
      <c r="B2182" s="180"/>
      <c r="C2182" s="180"/>
    </row>
    <row r="2183" spans="1:3" ht="16.5">
      <c r="A2183" s="180"/>
      <c r="B2183" s="180"/>
      <c r="C2183" s="180"/>
    </row>
    <row r="2184" spans="1:3" ht="16.5">
      <c r="A2184" s="180"/>
      <c r="B2184" s="180"/>
      <c r="C2184" s="180"/>
    </row>
    <row r="2185" spans="1:3" ht="16.5">
      <c r="A2185" s="180"/>
      <c r="B2185" s="180"/>
      <c r="C2185" s="180"/>
    </row>
    <row r="2186" spans="1:3" ht="16.5">
      <c r="A2186" s="180"/>
      <c r="B2186" s="180"/>
      <c r="C2186" s="180"/>
    </row>
    <row r="2187" spans="1:3" ht="16.5">
      <c r="A2187" s="180"/>
      <c r="B2187" s="180"/>
      <c r="C2187" s="180"/>
    </row>
    <row r="2188" spans="1:3" ht="16.5">
      <c r="A2188" s="180"/>
      <c r="B2188" s="180"/>
      <c r="C2188" s="180"/>
    </row>
    <row r="2189" spans="1:3" ht="16.5">
      <c r="A2189" s="180"/>
      <c r="B2189" s="180"/>
      <c r="C2189" s="180"/>
    </row>
    <row r="2190" spans="1:3" ht="16.5">
      <c r="A2190" s="180"/>
      <c r="B2190" s="180"/>
      <c r="C2190" s="180"/>
    </row>
    <row r="2191" spans="1:3" ht="16.5">
      <c r="A2191" s="180"/>
      <c r="B2191" s="180"/>
      <c r="C2191" s="180"/>
    </row>
    <row r="2192" spans="1:3" ht="16.5">
      <c r="A2192" s="180"/>
      <c r="B2192" s="180"/>
      <c r="C2192" s="180"/>
    </row>
    <row r="2193" spans="1:3" ht="16.5">
      <c r="A2193" s="180"/>
      <c r="B2193" s="180"/>
      <c r="C2193" s="180"/>
    </row>
    <row r="2194" spans="1:3" ht="16.5">
      <c r="A2194" s="180"/>
      <c r="B2194" s="180"/>
      <c r="C2194" s="180"/>
    </row>
    <row r="2195" spans="1:3" ht="16.5">
      <c r="A2195" s="180"/>
      <c r="B2195" s="180"/>
      <c r="C2195" s="180"/>
    </row>
    <row r="2196" spans="1:3" ht="16.5">
      <c r="A2196" s="180"/>
      <c r="B2196" s="180"/>
      <c r="C2196" s="180"/>
    </row>
    <row r="2197" spans="1:3" ht="16.5">
      <c r="A2197" s="180"/>
      <c r="B2197" s="180"/>
      <c r="C2197" s="180"/>
    </row>
    <row r="2198" spans="1:3" ht="16.5">
      <c r="A2198" s="180"/>
      <c r="B2198" s="180"/>
      <c r="C2198" s="180"/>
    </row>
    <row r="2199" spans="1:3" ht="16.5">
      <c r="A2199" s="180"/>
      <c r="B2199" s="180"/>
      <c r="C2199" s="180"/>
    </row>
    <row r="2200" spans="1:3" ht="16.5">
      <c r="A2200" s="180"/>
      <c r="B2200" s="180"/>
      <c r="C2200" s="180"/>
    </row>
    <row r="2201" spans="1:3" ht="16.5">
      <c r="A2201" s="180"/>
      <c r="B2201" s="180"/>
      <c r="C2201" s="180"/>
    </row>
    <row r="2202" spans="1:3" ht="16.5">
      <c r="A2202" s="180"/>
      <c r="B2202" s="180"/>
      <c r="C2202" s="180"/>
    </row>
    <row r="2203" spans="1:3" ht="16.5">
      <c r="A2203" s="180"/>
      <c r="B2203" s="180"/>
      <c r="C2203" s="180"/>
    </row>
    <row r="2204" spans="1:3" ht="16.5">
      <c r="A2204" s="180"/>
      <c r="B2204" s="180"/>
      <c r="C2204" s="180"/>
    </row>
    <row r="2205" spans="1:3" ht="16.5">
      <c r="A2205" s="180"/>
      <c r="B2205" s="180"/>
      <c r="C2205" s="180"/>
    </row>
    <row r="2206" spans="1:3" ht="16.5">
      <c r="A2206" s="180"/>
      <c r="B2206" s="180"/>
      <c r="C2206" s="180"/>
    </row>
    <row r="2207" spans="1:3" ht="16.5">
      <c r="A2207" s="180"/>
      <c r="B2207" s="180"/>
      <c r="C2207" s="180"/>
    </row>
    <row r="2208" spans="1:3" ht="16.5">
      <c r="A2208" s="180"/>
      <c r="B2208" s="180"/>
      <c r="C2208" s="180"/>
    </row>
    <row r="2209" spans="1:3" ht="16.5">
      <c r="A2209" s="180"/>
      <c r="B2209" s="180"/>
      <c r="C2209" s="180"/>
    </row>
    <row r="2210" spans="1:3" ht="16.5">
      <c r="A2210" s="180"/>
      <c r="B2210" s="180"/>
      <c r="C2210" s="180"/>
    </row>
    <row r="2211" spans="1:3" ht="16.5">
      <c r="A2211" s="180"/>
      <c r="B2211" s="180"/>
      <c r="C2211" s="180"/>
    </row>
    <row r="2212" spans="1:3" ht="16.5">
      <c r="A2212" s="180"/>
      <c r="B2212" s="180"/>
      <c r="C2212" s="180"/>
    </row>
    <row r="2213" spans="1:3" ht="16.5">
      <c r="A2213" s="180"/>
      <c r="B2213" s="180"/>
      <c r="C2213" s="180"/>
    </row>
    <row r="2214" spans="1:3" ht="16.5">
      <c r="A2214" s="180"/>
      <c r="B2214" s="180"/>
      <c r="C2214" s="180"/>
    </row>
    <row r="2215" spans="1:3" ht="16.5">
      <c r="A2215" s="180"/>
      <c r="B2215" s="180"/>
      <c r="C2215" s="180"/>
    </row>
    <row r="2216" spans="1:3" ht="16.5">
      <c r="A2216" s="180"/>
      <c r="B2216" s="180"/>
      <c r="C2216" s="180"/>
    </row>
    <row r="2217" spans="1:3" ht="16.5">
      <c r="A2217" s="180"/>
      <c r="B2217" s="180"/>
      <c r="C2217" s="180"/>
    </row>
    <row r="2218" spans="1:3" ht="16.5">
      <c r="A2218" s="180"/>
      <c r="B2218" s="180"/>
      <c r="C2218" s="180"/>
    </row>
    <row r="2219" spans="1:3" ht="16.5">
      <c r="A2219" s="180"/>
      <c r="B2219" s="180"/>
      <c r="C2219" s="180"/>
    </row>
    <row r="2220" spans="1:3" ht="16.5">
      <c r="A2220" s="180"/>
      <c r="B2220" s="180"/>
      <c r="C2220" s="180"/>
    </row>
    <row r="2221" spans="1:3" ht="16.5">
      <c r="A2221" s="180"/>
      <c r="B2221" s="180"/>
      <c r="C2221" s="180"/>
    </row>
    <row r="2222" spans="1:3" ht="16.5">
      <c r="A2222" s="180"/>
      <c r="B2222" s="180"/>
      <c r="C2222" s="180"/>
    </row>
    <row r="2223" spans="1:3" ht="16.5">
      <c r="A2223" s="180"/>
      <c r="B2223" s="180"/>
      <c r="C2223" s="180"/>
    </row>
    <row r="2224" spans="1:3" ht="16.5">
      <c r="A2224" s="180"/>
      <c r="B2224" s="180"/>
      <c r="C2224" s="180"/>
    </row>
    <row r="2225" spans="1:3" ht="16.5">
      <c r="A2225" s="180"/>
      <c r="B2225" s="180"/>
      <c r="C2225" s="180"/>
    </row>
    <row r="2226" spans="1:3" ht="16.5">
      <c r="A2226" s="180"/>
      <c r="B2226" s="180"/>
      <c r="C2226" s="180"/>
    </row>
    <row r="2227" spans="1:3" ht="16.5">
      <c r="A2227" s="180"/>
      <c r="B2227" s="180"/>
      <c r="C2227" s="180"/>
    </row>
    <row r="2228" spans="1:3" ht="16.5">
      <c r="A2228" s="180"/>
      <c r="B2228" s="180"/>
      <c r="C2228" s="180"/>
    </row>
    <row r="2229" spans="1:3" ht="16.5">
      <c r="A2229" s="180"/>
      <c r="B2229" s="180"/>
      <c r="C2229" s="180"/>
    </row>
    <row r="2230" spans="1:3" ht="16.5">
      <c r="A2230" s="180"/>
      <c r="B2230" s="180"/>
      <c r="C2230" s="180"/>
    </row>
    <row r="2231" spans="1:3" ht="16.5">
      <c r="A2231" s="180"/>
      <c r="B2231" s="180"/>
      <c r="C2231" s="180"/>
    </row>
    <row r="2232" spans="1:3" ht="16.5">
      <c r="A2232" s="180"/>
      <c r="B2232" s="180"/>
      <c r="C2232" s="180"/>
    </row>
    <row r="2233" spans="1:3" ht="16.5">
      <c r="A2233" s="180"/>
      <c r="B2233" s="180"/>
      <c r="C2233" s="180"/>
    </row>
    <row r="2234" spans="1:3" ht="16.5">
      <c r="A2234" s="180"/>
      <c r="B2234" s="180"/>
      <c r="C2234" s="180"/>
    </row>
    <row r="2235" spans="1:3" ht="16.5">
      <c r="A2235" s="180"/>
      <c r="B2235" s="180"/>
      <c r="C2235" s="180"/>
    </row>
    <row r="2236" spans="1:3" ht="16.5">
      <c r="A2236" s="180"/>
      <c r="B2236" s="180"/>
      <c r="C2236" s="180"/>
    </row>
    <row r="2237" spans="1:3" ht="16.5">
      <c r="A2237" s="180"/>
      <c r="B2237" s="180"/>
      <c r="C2237" s="180"/>
    </row>
    <row r="2238" spans="1:3" ht="16.5">
      <c r="A2238" s="180"/>
      <c r="B2238" s="180"/>
      <c r="C2238" s="180"/>
    </row>
    <row r="2239" spans="1:3" ht="16.5">
      <c r="A2239" s="180"/>
      <c r="B2239" s="180"/>
      <c r="C2239" s="180"/>
    </row>
    <row r="2240" spans="1:3" ht="16.5">
      <c r="A2240" s="180"/>
      <c r="B2240" s="180"/>
      <c r="C2240" s="180"/>
    </row>
    <row r="2241" spans="1:3" ht="16.5">
      <c r="A2241" s="180"/>
      <c r="B2241" s="180"/>
      <c r="C2241" s="180"/>
    </row>
    <row r="2242" spans="1:3" ht="16.5">
      <c r="A2242" s="180"/>
      <c r="B2242" s="180"/>
      <c r="C2242" s="180"/>
    </row>
    <row r="2243" spans="1:3" ht="16.5">
      <c r="A2243" s="180"/>
      <c r="B2243" s="180"/>
      <c r="C2243" s="180"/>
    </row>
    <row r="2244" spans="1:3" ht="16.5">
      <c r="A2244" s="180"/>
      <c r="B2244" s="180"/>
      <c r="C2244" s="180"/>
    </row>
    <row r="2245" spans="1:3" ht="16.5">
      <c r="A2245" s="180"/>
      <c r="B2245" s="180"/>
      <c r="C2245" s="180"/>
    </row>
    <row r="2246" spans="1:3" ht="16.5">
      <c r="A2246" s="180"/>
      <c r="B2246" s="180"/>
      <c r="C2246" s="180"/>
    </row>
    <row r="2247" spans="1:3" ht="16.5">
      <c r="A2247" s="180"/>
      <c r="B2247" s="180"/>
      <c r="C2247" s="180"/>
    </row>
    <row r="2248" spans="1:3" ht="16.5">
      <c r="A2248" s="180"/>
      <c r="B2248" s="180"/>
      <c r="C2248" s="180"/>
    </row>
    <row r="2249" spans="1:3" ht="16.5">
      <c r="A2249" s="180"/>
      <c r="B2249" s="180"/>
      <c r="C2249" s="180"/>
    </row>
    <row r="2250" spans="1:3" ht="16.5">
      <c r="A2250" s="180"/>
      <c r="B2250" s="180"/>
      <c r="C2250" s="180"/>
    </row>
    <row r="2251" spans="1:3" ht="16.5">
      <c r="A2251" s="180"/>
      <c r="B2251" s="180"/>
      <c r="C2251" s="180"/>
    </row>
    <row r="2252" spans="1:3" ht="16.5">
      <c r="A2252" s="180"/>
      <c r="B2252" s="180"/>
      <c r="C2252" s="180"/>
    </row>
    <row r="2253" spans="1:3" ht="16.5">
      <c r="A2253" s="180"/>
      <c r="B2253" s="180"/>
      <c r="C2253" s="180"/>
    </row>
    <row r="2254" spans="1:3" ht="16.5">
      <c r="A2254" s="180"/>
      <c r="B2254" s="180"/>
      <c r="C2254" s="180"/>
    </row>
    <row r="2255" spans="1:3" ht="16.5">
      <c r="A2255" s="180"/>
      <c r="B2255" s="180"/>
      <c r="C2255" s="180"/>
    </row>
    <row r="2256" spans="1:3" ht="16.5">
      <c r="A2256" s="180"/>
      <c r="B2256" s="180"/>
      <c r="C2256" s="180"/>
    </row>
    <row r="2257" spans="1:3" ht="16.5">
      <c r="A2257" s="180"/>
      <c r="B2257" s="180"/>
      <c r="C2257" s="180"/>
    </row>
    <row r="2258" spans="1:3" ht="16.5">
      <c r="A2258" s="180"/>
      <c r="B2258" s="180"/>
      <c r="C2258" s="180"/>
    </row>
    <row r="2259" spans="1:3" ht="16.5">
      <c r="A2259" s="180"/>
      <c r="B2259" s="180"/>
      <c r="C2259" s="180"/>
    </row>
    <row r="2260" spans="1:3" ht="16.5">
      <c r="A2260" s="180"/>
      <c r="B2260" s="180"/>
      <c r="C2260" s="180"/>
    </row>
    <row r="2261" spans="1:3" ht="16.5">
      <c r="A2261" s="180"/>
      <c r="B2261" s="180"/>
      <c r="C2261" s="180"/>
    </row>
    <row r="2262" spans="1:3" ht="16.5">
      <c r="A2262" s="180"/>
      <c r="B2262" s="180"/>
      <c r="C2262" s="180"/>
    </row>
    <row r="2263" spans="1:3" ht="16.5">
      <c r="A2263" s="180"/>
      <c r="B2263" s="180"/>
      <c r="C2263" s="180"/>
    </row>
    <row r="2264" spans="1:3" ht="16.5">
      <c r="A2264" s="180"/>
      <c r="B2264" s="180"/>
      <c r="C2264" s="180"/>
    </row>
    <row r="2265" spans="1:3" ht="16.5">
      <c r="A2265" s="180"/>
      <c r="B2265" s="180"/>
      <c r="C2265" s="180"/>
    </row>
    <row r="2266" spans="1:3" ht="16.5">
      <c r="A2266" s="180"/>
      <c r="B2266" s="180"/>
      <c r="C2266" s="180"/>
    </row>
    <row r="2267" spans="1:3" ht="16.5">
      <c r="A2267" s="180"/>
      <c r="B2267" s="180"/>
      <c r="C2267" s="180"/>
    </row>
    <row r="2268" spans="1:3" ht="16.5">
      <c r="A2268" s="180"/>
      <c r="B2268" s="180"/>
      <c r="C2268" s="180"/>
    </row>
    <row r="2269" spans="1:3" ht="16.5">
      <c r="A2269" s="180"/>
      <c r="B2269" s="180"/>
      <c r="C2269" s="180"/>
    </row>
    <row r="2270" spans="1:3" ht="16.5">
      <c r="A2270" s="180"/>
      <c r="B2270" s="180"/>
      <c r="C2270" s="180"/>
    </row>
    <row r="2271" spans="1:3" ht="16.5">
      <c r="A2271" s="180"/>
      <c r="B2271" s="180"/>
      <c r="C2271" s="180"/>
    </row>
    <row r="2272" spans="1:3" ht="16.5">
      <c r="A2272" s="180"/>
      <c r="B2272" s="180"/>
      <c r="C2272" s="180"/>
    </row>
    <row r="2273" spans="1:3" ht="16.5">
      <c r="A2273" s="180"/>
      <c r="B2273" s="180"/>
      <c r="C2273" s="180"/>
    </row>
    <row r="2274" spans="1:3" ht="16.5">
      <c r="A2274" s="180"/>
      <c r="B2274" s="180"/>
      <c r="C2274" s="180"/>
    </row>
    <row r="2275" spans="1:3" ht="16.5">
      <c r="A2275" s="180"/>
      <c r="B2275" s="180"/>
      <c r="C2275" s="180"/>
    </row>
    <row r="2276" spans="1:3" ht="16.5">
      <c r="A2276" s="180"/>
      <c r="B2276" s="180"/>
      <c r="C2276" s="180"/>
    </row>
    <row r="2277" spans="1:3" ht="16.5">
      <c r="A2277" s="180"/>
      <c r="B2277" s="180"/>
      <c r="C2277" s="180"/>
    </row>
    <row r="2278" spans="1:3" ht="16.5">
      <c r="A2278" s="180"/>
      <c r="B2278" s="180"/>
      <c r="C2278" s="180"/>
    </row>
    <row r="2279" spans="1:3" ht="16.5">
      <c r="A2279" s="180"/>
      <c r="B2279" s="180"/>
      <c r="C2279" s="180"/>
    </row>
    <row r="2280" spans="1:3" ht="16.5">
      <c r="A2280" s="180"/>
      <c r="B2280" s="180"/>
      <c r="C2280" s="180"/>
    </row>
    <row r="2281" spans="1:3" ht="16.5">
      <c r="A2281" s="180"/>
      <c r="B2281" s="180"/>
      <c r="C2281" s="180"/>
    </row>
    <row r="2282" spans="1:3" ht="16.5">
      <c r="A2282" s="180"/>
      <c r="B2282" s="180"/>
      <c r="C2282" s="180"/>
    </row>
    <row r="2283" spans="1:3" ht="16.5">
      <c r="A2283" s="180"/>
      <c r="B2283" s="180"/>
      <c r="C2283" s="180"/>
    </row>
    <row r="2284" spans="1:3" ht="16.5">
      <c r="A2284" s="180"/>
      <c r="B2284" s="180"/>
      <c r="C2284" s="180"/>
    </row>
    <row r="2285" spans="1:3" ht="16.5">
      <c r="A2285" s="180"/>
      <c r="B2285" s="180"/>
      <c r="C2285" s="180"/>
    </row>
    <row r="2286" spans="1:3" ht="16.5">
      <c r="A2286" s="180"/>
      <c r="B2286" s="180"/>
      <c r="C2286" s="180"/>
    </row>
    <row r="2287" spans="1:3" ht="16.5">
      <c r="A2287" s="180"/>
      <c r="B2287" s="180"/>
      <c r="C2287" s="180"/>
    </row>
    <row r="2288" spans="1:3" ht="16.5">
      <c r="A2288" s="180"/>
      <c r="B2288" s="180"/>
      <c r="C2288" s="180"/>
    </row>
    <row r="2289" spans="1:3" ht="16.5">
      <c r="A2289" s="180"/>
      <c r="B2289" s="180"/>
      <c r="C2289" s="180"/>
    </row>
    <row r="2290" spans="1:3" ht="16.5">
      <c r="A2290" s="180"/>
      <c r="B2290" s="180"/>
      <c r="C2290" s="180"/>
    </row>
    <row r="2291" spans="1:3" ht="16.5">
      <c r="A2291" s="180"/>
      <c r="B2291" s="180"/>
      <c r="C2291" s="180"/>
    </row>
    <row r="2292" spans="1:3" ht="16.5">
      <c r="A2292" s="180"/>
      <c r="B2292" s="180"/>
      <c r="C2292" s="180"/>
    </row>
    <row r="2293" spans="1:3" ht="16.5">
      <c r="A2293" s="180"/>
      <c r="B2293" s="180"/>
      <c r="C2293" s="180"/>
    </row>
    <row r="2294" spans="1:3" ht="16.5">
      <c r="A2294" s="180"/>
      <c r="B2294" s="180"/>
      <c r="C2294" s="180"/>
    </row>
    <row r="2295" spans="1:3" ht="16.5">
      <c r="A2295" s="180"/>
      <c r="B2295" s="180"/>
      <c r="C2295" s="180"/>
    </row>
    <row r="2296" spans="1:3" ht="16.5">
      <c r="A2296" s="180"/>
      <c r="B2296" s="180"/>
      <c r="C2296" s="180"/>
    </row>
    <row r="2297" spans="1:3" ht="16.5">
      <c r="A2297" s="180"/>
      <c r="B2297" s="180"/>
      <c r="C2297" s="180"/>
    </row>
    <row r="2298" spans="1:3" ht="16.5">
      <c r="A2298" s="180"/>
      <c r="B2298" s="180"/>
      <c r="C2298" s="180"/>
    </row>
    <row r="2299" spans="1:3" ht="16.5">
      <c r="A2299" s="180"/>
      <c r="B2299" s="180"/>
      <c r="C2299" s="180"/>
    </row>
    <row r="2300" spans="1:3" ht="16.5">
      <c r="A2300" s="180"/>
      <c r="B2300" s="180"/>
      <c r="C2300" s="180"/>
    </row>
    <row r="2301" spans="1:3" ht="16.5">
      <c r="A2301" s="180"/>
      <c r="B2301" s="180"/>
      <c r="C2301" s="180"/>
    </row>
    <row r="2302" spans="1:3" ht="16.5">
      <c r="A2302" s="180"/>
      <c r="B2302" s="180"/>
      <c r="C2302" s="180"/>
    </row>
    <row r="2303" spans="1:3" ht="16.5">
      <c r="A2303" s="180"/>
      <c r="B2303" s="180"/>
      <c r="C2303" s="180"/>
    </row>
    <row r="2304" spans="1:3" ht="16.5">
      <c r="A2304" s="180"/>
      <c r="B2304" s="180"/>
      <c r="C2304" s="180"/>
    </row>
    <row r="2305" spans="1:3" ht="16.5">
      <c r="A2305" s="180"/>
      <c r="B2305" s="180"/>
      <c r="C2305" s="180"/>
    </row>
    <row r="2306" spans="1:3" ht="16.5">
      <c r="A2306" s="180"/>
      <c r="B2306" s="180"/>
      <c r="C2306" s="180"/>
    </row>
    <row r="2307" spans="1:3" ht="16.5">
      <c r="A2307" s="180"/>
      <c r="B2307" s="180"/>
      <c r="C2307" s="180"/>
    </row>
    <row r="2308" spans="1:3" ht="16.5">
      <c r="A2308" s="180"/>
      <c r="B2308" s="180"/>
      <c r="C2308" s="180"/>
    </row>
    <row r="2309" spans="1:3" ht="16.5">
      <c r="A2309" s="180"/>
      <c r="B2309" s="180"/>
      <c r="C2309" s="180"/>
    </row>
    <row r="2310" spans="1:3" ht="16.5">
      <c r="A2310" s="180"/>
      <c r="B2310" s="180"/>
      <c r="C2310" s="180"/>
    </row>
    <row r="2311" spans="1:3" ht="16.5">
      <c r="A2311" s="180"/>
      <c r="B2311" s="180"/>
      <c r="C2311" s="180"/>
    </row>
    <row r="2312" spans="1:3" ht="16.5">
      <c r="A2312" s="180"/>
      <c r="B2312" s="180"/>
      <c r="C2312" s="180"/>
    </row>
    <row r="2313" spans="1:3" ht="16.5">
      <c r="A2313" s="180"/>
      <c r="B2313" s="180"/>
      <c r="C2313" s="180"/>
    </row>
    <row r="2314" spans="1:3" ht="16.5">
      <c r="A2314" s="180"/>
      <c r="B2314" s="180"/>
      <c r="C2314" s="180"/>
    </row>
    <row r="2315" spans="1:3" ht="16.5">
      <c r="A2315" s="180"/>
      <c r="B2315" s="180"/>
      <c r="C2315" s="180"/>
    </row>
    <row r="2316" spans="1:3" ht="16.5">
      <c r="A2316" s="180"/>
      <c r="B2316" s="180"/>
      <c r="C2316" s="180"/>
    </row>
    <row r="2317" spans="1:3" ht="16.5">
      <c r="A2317" s="180"/>
      <c r="B2317" s="180"/>
      <c r="C2317" s="180"/>
    </row>
    <row r="2318" spans="1:3" ht="16.5">
      <c r="A2318" s="180"/>
      <c r="B2318" s="180"/>
      <c r="C2318" s="180"/>
    </row>
    <row r="2319" spans="1:3" ht="16.5">
      <c r="A2319" s="180"/>
      <c r="B2319" s="180"/>
      <c r="C2319" s="180"/>
    </row>
    <row r="2320" spans="1:3" ht="16.5">
      <c r="A2320" s="180"/>
      <c r="B2320" s="180"/>
      <c r="C2320" s="180"/>
    </row>
    <row r="2321" spans="1:3" ht="16.5">
      <c r="A2321" s="180"/>
      <c r="B2321" s="180"/>
      <c r="C2321" s="180"/>
    </row>
    <row r="2322" spans="1:3" ht="16.5">
      <c r="A2322" s="180"/>
      <c r="B2322" s="180"/>
      <c r="C2322" s="180"/>
    </row>
    <row r="2323" spans="1:3" ht="16.5">
      <c r="A2323" s="180"/>
      <c r="B2323" s="180"/>
      <c r="C2323" s="180"/>
    </row>
    <row r="2324" spans="1:3" ht="16.5">
      <c r="A2324" s="180"/>
      <c r="B2324" s="180"/>
      <c r="C2324" s="180"/>
    </row>
    <row r="2325" spans="1:3" ht="16.5">
      <c r="A2325" s="180"/>
      <c r="B2325" s="180"/>
      <c r="C2325" s="180"/>
    </row>
    <row r="2326" spans="1:3" ht="16.5">
      <c r="A2326" s="180"/>
      <c r="B2326" s="180"/>
      <c r="C2326" s="180"/>
    </row>
    <row r="2327" spans="1:3" ht="16.5">
      <c r="A2327" s="180"/>
      <c r="B2327" s="180"/>
      <c r="C2327" s="180"/>
    </row>
    <row r="2328" spans="1:3" ht="16.5">
      <c r="A2328" s="180"/>
      <c r="B2328" s="180"/>
      <c r="C2328" s="180"/>
    </row>
    <row r="2329" spans="1:3" ht="16.5">
      <c r="A2329" s="180"/>
      <c r="B2329" s="180"/>
      <c r="C2329" s="180"/>
    </row>
    <row r="2330" spans="1:3" ht="16.5">
      <c r="A2330" s="180"/>
      <c r="B2330" s="180"/>
      <c r="C2330" s="180"/>
    </row>
    <row r="2331" spans="1:3" ht="16.5">
      <c r="A2331" s="180"/>
      <c r="B2331" s="180"/>
      <c r="C2331" s="180"/>
    </row>
    <row r="2332" spans="1:3" ht="16.5">
      <c r="A2332" s="180"/>
      <c r="B2332" s="180"/>
      <c r="C2332" s="180"/>
    </row>
    <row r="2333" spans="1:3" ht="16.5">
      <c r="A2333" s="180"/>
      <c r="B2333" s="180"/>
      <c r="C2333" s="180"/>
    </row>
    <row r="2334" spans="1:3" ht="16.5">
      <c r="A2334" s="180"/>
      <c r="B2334" s="180"/>
      <c r="C2334" s="180"/>
    </row>
    <row r="2335" spans="1:3" ht="16.5">
      <c r="A2335" s="180"/>
      <c r="B2335" s="180"/>
      <c r="C2335" s="180"/>
    </row>
    <row r="2336" spans="1:3" ht="16.5">
      <c r="A2336" s="180"/>
      <c r="B2336" s="180"/>
      <c r="C2336" s="180"/>
    </row>
    <row r="2337" spans="1:3" ht="16.5">
      <c r="A2337" s="180"/>
      <c r="B2337" s="180"/>
      <c r="C2337" s="180"/>
    </row>
    <row r="2338" spans="1:3" ht="16.5">
      <c r="A2338" s="180"/>
      <c r="B2338" s="180"/>
      <c r="C2338" s="180"/>
    </row>
    <row r="2339" spans="1:3" ht="16.5">
      <c r="A2339" s="180"/>
      <c r="B2339" s="180"/>
      <c r="C2339" s="180"/>
    </row>
    <row r="2340" spans="1:3" ht="16.5">
      <c r="A2340" s="180"/>
      <c r="B2340" s="180"/>
      <c r="C2340" s="180"/>
    </row>
    <row r="2341" spans="1:3" ht="16.5">
      <c r="A2341" s="180"/>
      <c r="B2341" s="180"/>
      <c r="C2341" s="180"/>
    </row>
    <row r="2342" spans="1:3" ht="16.5">
      <c r="A2342" s="180"/>
      <c r="B2342" s="180"/>
      <c r="C2342" s="180"/>
    </row>
    <row r="2343" spans="1:3" ht="16.5">
      <c r="A2343" s="180"/>
      <c r="B2343" s="180"/>
      <c r="C2343" s="180"/>
    </row>
    <row r="2344" spans="1:3" ht="16.5">
      <c r="A2344" s="180"/>
      <c r="B2344" s="180"/>
      <c r="C2344" s="180"/>
    </row>
    <row r="2345" spans="1:3" ht="16.5">
      <c r="A2345" s="180"/>
      <c r="B2345" s="180"/>
      <c r="C2345" s="180"/>
    </row>
    <row r="2346" spans="1:3" ht="16.5">
      <c r="A2346" s="180"/>
      <c r="B2346" s="180"/>
      <c r="C2346" s="180"/>
    </row>
    <row r="2347" spans="1:3" ht="16.5">
      <c r="A2347" s="180"/>
      <c r="B2347" s="180"/>
      <c r="C2347" s="180"/>
    </row>
    <row r="2348" spans="1:3" ht="16.5">
      <c r="A2348" s="180"/>
      <c r="B2348" s="180"/>
      <c r="C2348" s="180"/>
    </row>
    <row r="2349" spans="1:3" ht="16.5">
      <c r="A2349" s="180"/>
      <c r="B2349" s="180"/>
      <c r="C2349" s="180"/>
    </row>
    <row r="2350" spans="1:3" ht="16.5">
      <c r="A2350" s="180"/>
      <c r="B2350" s="180"/>
      <c r="C2350" s="180"/>
    </row>
    <row r="2351" spans="1:3" ht="16.5">
      <c r="A2351" s="180"/>
      <c r="B2351" s="180"/>
      <c r="C2351" s="180"/>
    </row>
    <row r="2352" spans="1:3" ht="16.5">
      <c r="A2352" s="180"/>
      <c r="B2352" s="180"/>
      <c r="C2352" s="180"/>
    </row>
    <row r="2353" spans="1:3" ht="16.5">
      <c r="A2353" s="180"/>
      <c r="B2353" s="180"/>
      <c r="C2353" s="180"/>
    </row>
    <row r="2354" spans="1:3" ht="16.5">
      <c r="A2354" s="180"/>
      <c r="B2354" s="180"/>
      <c r="C2354" s="180"/>
    </row>
    <row r="2355" spans="1:3" ht="16.5">
      <c r="A2355" s="180"/>
      <c r="B2355" s="180"/>
      <c r="C2355" s="180"/>
    </row>
    <row r="2356" spans="1:3" ht="16.5">
      <c r="A2356" s="180"/>
      <c r="B2356" s="180"/>
      <c r="C2356" s="180"/>
    </row>
    <row r="2357" spans="1:3" ht="16.5">
      <c r="A2357" s="180"/>
      <c r="B2357" s="180"/>
      <c r="C2357" s="180"/>
    </row>
    <row r="2358" spans="1:3" ht="16.5">
      <c r="A2358" s="180"/>
      <c r="B2358" s="180"/>
      <c r="C2358" s="180"/>
    </row>
    <row r="2359" spans="1:3" ht="16.5">
      <c r="A2359" s="180"/>
      <c r="B2359" s="180"/>
      <c r="C2359" s="180"/>
    </row>
    <row r="2360" spans="1:3" ht="16.5">
      <c r="A2360" s="180"/>
      <c r="B2360" s="180"/>
      <c r="C2360" s="180"/>
    </row>
    <row r="2361" spans="1:3" ht="16.5">
      <c r="A2361" s="180"/>
      <c r="B2361" s="180"/>
      <c r="C2361" s="180"/>
    </row>
    <row r="2362" spans="1:3" ht="16.5">
      <c r="A2362" s="180"/>
      <c r="B2362" s="180"/>
      <c r="C2362" s="180"/>
    </row>
    <row r="2363" spans="1:3" ht="16.5">
      <c r="A2363" s="180"/>
      <c r="B2363" s="180"/>
      <c r="C2363" s="180"/>
    </row>
    <row r="2364" spans="1:3" ht="16.5">
      <c r="A2364" s="180"/>
      <c r="B2364" s="180"/>
      <c r="C2364" s="180"/>
    </row>
    <row r="2365" spans="1:3" ht="16.5">
      <c r="A2365" s="180"/>
      <c r="B2365" s="180"/>
      <c r="C2365" s="180"/>
    </row>
    <row r="2366" spans="1:3" ht="16.5">
      <c r="A2366" s="180"/>
      <c r="B2366" s="180"/>
      <c r="C2366" s="180"/>
    </row>
    <row r="2367" spans="1:3" ht="16.5">
      <c r="A2367" s="180"/>
      <c r="B2367" s="180"/>
      <c r="C2367" s="180"/>
    </row>
    <row r="2368" spans="1:3" ht="16.5">
      <c r="A2368" s="180"/>
      <c r="B2368" s="180"/>
      <c r="C2368" s="180"/>
    </row>
    <row r="2369" spans="1:3" ht="16.5">
      <c r="A2369" s="180"/>
      <c r="B2369" s="180"/>
      <c r="C2369" s="180"/>
    </row>
    <row r="2370" spans="1:3" ht="16.5">
      <c r="A2370" s="180"/>
      <c r="B2370" s="180"/>
      <c r="C2370" s="180"/>
    </row>
    <row r="2371" spans="1:3" ht="16.5">
      <c r="A2371" s="180"/>
      <c r="B2371" s="180"/>
      <c r="C2371" s="180"/>
    </row>
    <row r="2372" spans="1:3" ht="16.5">
      <c r="A2372" s="180"/>
      <c r="B2372" s="180"/>
      <c r="C2372" s="180"/>
    </row>
    <row r="2373" spans="1:3" ht="16.5">
      <c r="A2373" s="180"/>
      <c r="B2373" s="180"/>
      <c r="C2373" s="180"/>
    </row>
    <row r="2374" spans="1:3" ht="16.5">
      <c r="A2374" s="180"/>
      <c r="B2374" s="180"/>
      <c r="C2374" s="180"/>
    </row>
    <row r="2375" spans="1:3" ht="16.5">
      <c r="A2375" s="180"/>
      <c r="B2375" s="180"/>
      <c r="C2375" s="180"/>
    </row>
    <row r="2376" spans="1:3" ht="16.5">
      <c r="A2376" s="180"/>
      <c r="B2376" s="180"/>
      <c r="C2376" s="180"/>
    </row>
    <row r="2377" spans="1:3" ht="16.5">
      <c r="A2377" s="180"/>
      <c r="B2377" s="180"/>
      <c r="C2377" s="180"/>
    </row>
    <row r="2378" spans="1:3" ht="16.5">
      <c r="A2378" s="180"/>
      <c r="B2378" s="180"/>
      <c r="C2378" s="180"/>
    </row>
    <row r="2379" spans="1:3" ht="16.5">
      <c r="A2379" s="180"/>
      <c r="B2379" s="180"/>
      <c r="C2379" s="180"/>
    </row>
    <row r="2380" spans="1:3" ht="16.5">
      <c r="A2380" s="180"/>
      <c r="B2380" s="180"/>
      <c r="C2380" s="180"/>
    </row>
    <row r="2381" spans="1:3" ht="16.5">
      <c r="A2381" s="180"/>
      <c r="B2381" s="180"/>
      <c r="C2381" s="180"/>
    </row>
    <row r="2382" spans="1:3" ht="16.5">
      <c r="A2382" s="180"/>
      <c r="B2382" s="180"/>
      <c r="C2382" s="180"/>
    </row>
    <row r="2383" spans="1:3" ht="16.5">
      <c r="A2383" s="180"/>
      <c r="B2383" s="180"/>
      <c r="C2383" s="180"/>
    </row>
    <row r="2384" spans="1:3" ht="16.5">
      <c r="A2384" s="180"/>
      <c r="B2384" s="180"/>
      <c r="C2384" s="180"/>
    </row>
    <row r="2385" spans="1:3" ht="16.5">
      <c r="A2385" s="180"/>
      <c r="B2385" s="180"/>
      <c r="C2385" s="180"/>
    </row>
    <row r="2386" spans="1:3" ht="16.5">
      <c r="A2386" s="180"/>
      <c r="B2386" s="180"/>
      <c r="C2386" s="180"/>
    </row>
    <row r="2387" spans="1:3" ht="16.5">
      <c r="A2387" s="180"/>
      <c r="B2387" s="180"/>
      <c r="C2387" s="180"/>
    </row>
    <row r="2388" spans="1:3" ht="16.5">
      <c r="A2388" s="180"/>
      <c r="B2388" s="180"/>
      <c r="C2388" s="180"/>
    </row>
    <row r="2389" spans="1:3" ht="16.5">
      <c r="A2389" s="180"/>
      <c r="B2389" s="180"/>
      <c r="C2389" s="180"/>
    </row>
    <row r="2390" spans="1:3" ht="16.5">
      <c r="A2390" s="180"/>
      <c r="B2390" s="180"/>
      <c r="C2390" s="180"/>
    </row>
    <row r="2391" spans="1:3" ht="16.5">
      <c r="A2391" s="180"/>
      <c r="B2391" s="180"/>
      <c r="C2391" s="180"/>
    </row>
    <row r="2392" spans="1:3" ht="16.5">
      <c r="A2392" s="180"/>
      <c r="B2392" s="180"/>
      <c r="C2392" s="180"/>
    </row>
    <row r="2393" spans="1:3" ht="16.5">
      <c r="A2393" s="180"/>
      <c r="B2393" s="180"/>
      <c r="C2393" s="180"/>
    </row>
    <row r="2394" spans="1:3" ht="16.5">
      <c r="A2394" s="180"/>
      <c r="B2394" s="180"/>
      <c r="C2394" s="180"/>
    </row>
    <row r="2395" spans="1:3" ht="16.5">
      <c r="A2395" s="180"/>
      <c r="B2395" s="180"/>
      <c r="C2395" s="180"/>
    </row>
    <row r="2396" spans="1:3" ht="16.5">
      <c r="A2396" s="180"/>
      <c r="B2396" s="180"/>
      <c r="C2396" s="180"/>
    </row>
    <row r="2397" spans="1:3" ht="16.5">
      <c r="A2397" s="180"/>
      <c r="B2397" s="180"/>
      <c r="C2397" s="180"/>
    </row>
    <row r="2398" spans="1:3" ht="16.5">
      <c r="A2398" s="180"/>
      <c r="B2398" s="180"/>
      <c r="C2398" s="180"/>
    </row>
    <row r="2399" spans="1:3" ht="16.5">
      <c r="A2399" s="180"/>
      <c r="B2399" s="180"/>
      <c r="C2399" s="180"/>
    </row>
    <row r="2400" spans="1:3" ht="16.5">
      <c r="A2400" s="180"/>
      <c r="B2400" s="180"/>
      <c r="C2400" s="180"/>
    </row>
    <row r="2401" spans="1:3" ht="16.5">
      <c r="A2401" s="180"/>
      <c r="B2401" s="180"/>
      <c r="C2401" s="180"/>
    </row>
    <row r="2402" spans="1:3" ht="16.5">
      <c r="A2402" s="180"/>
      <c r="B2402" s="180"/>
      <c r="C2402" s="180"/>
    </row>
    <row r="2403" spans="1:3" ht="16.5">
      <c r="A2403" s="180"/>
      <c r="B2403" s="180"/>
      <c r="C2403" s="180"/>
    </row>
    <row r="2404" spans="1:3" ht="16.5">
      <c r="A2404" s="180"/>
      <c r="B2404" s="180"/>
      <c r="C2404" s="180"/>
    </row>
    <row r="2405" spans="1:3" ht="16.5">
      <c r="A2405" s="180"/>
      <c r="B2405" s="180"/>
      <c r="C2405" s="180"/>
    </row>
    <row r="2406" spans="1:3" ht="16.5">
      <c r="A2406" s="180"/>
      <c r="B2406" s="180"/>
      <c r="C2406" s="180"/>
    </row>
    <row r="2407" spans="1:3" ht="16.5">
      <c r="A2407" s="180"/>
      <c r="B2407" s="180"/>
      <c r="C2407" s="180"/>
    </row>
    <row r="2408" spans="1:3" ht="16.5">
      <c r="A2408" s="180"/>
      <c r="B2408" s="180"/>
      <c r="C2408" s="180"/>
    </row>
    <row r="2409" spans="1:3" ht="16.5">
      <c r="A2409" s="180"/>
      <c r="B2409" s="180"/>
      <c r="C2409" s="180"/>
    </row>
    <row r="2410" spans="1:3" ht="16.5">
      <c r="A2410" s="180"/>
      <c r="B2410" s="180"/>
      <c r="C2410" s="180"/>
    </row>
    <row r="2411" spans="1:3" ht="16.5">
      <c r="A2411" s="180"/>
      <c r="B2411" s="180"/>
      <c r="C2411" s="180"/>
    </row>
    <row r="2412" spans="1:3" ht="16.5">
      <c r="A2412" s="180"/>
      <c r="B2412" s="180"/>
      <c r="C2412" s="180"/>
    </row>
    <row r="2413" spans="1:3" ht="16.5">
      <c r="A2413" s="180"/>
      <c r="B2413" s="180"/>
      <c r="C2413" s="180"/>
    </row>
    <row r="2414" spans="1:3" ht="16.5">
      <c r="A2414" s="180"/>
      <c r="B2414" s="180"/>
      <c r="C2414" s="180"/>
    </row>
    <row r="2415" spans="1:3" ht="16.5">
      <c r="A2415" s="180"/>
      <c r="B2415" s="180"/>
      <c r="C2415" s="180"/>
    </row>
    <row r="2416" spans="1:3" ht="16.5">
      <c r="A2416" s="180"/>
      <c r="B2416" s="180"/>
      <c r="C2416" s="180"/>
    </row>
    <row r="2417" spans="1:3" ht="16.5">
      <c r="A2417" s="180"/>
      <c r="B2417" s="180"/>
      <c r="C2417" s="180"/>
    </row>
    <row r="2418" spans="1:3" ht="16.5">
      <c r="A2418" s="180"/>
      <c r="B2418" s="180"/>
      <c r="C2418" s="180"/>
    </row>
    <row r="2419" spans="1:3" ht="16.5">
      <c r="A2419" s="180"/>
      <c r="B2419" s="180"/>
      <c r="C2419" s="180"/>
    </row>
    <row r="2420" spans="1:3" ht="16.5">
      <c r="A2420" s="180"/>
      <c r="B2420" s="180"/>
      <c r="C2420" s="180"/>
    </row>
    <row r="2421" spans="1:3" ht="16.5">
      <c r="A2421" s="180"/>
      <c r="B2421" s="180"/>
      <c r="C2421" s="180"/>
    </row>
    <row r="2422" spans="1:3" ht="16.5">
      <c r="A2422" s="180"/>
      <c r="B2422" s="180"/>
      <c r="C2422" s="180"/>
    </row>
    <row r="2423" spans="1:3" ht="16.5">
      <c r="A2423" s="180"/>
      <c r="B2423" s="180"/>
      <c r="C2423" s="180"/>
    </row>
    <row r="2424" spans="1:3" ht="16.5">
      <c r="A2424" s="180"/>
      <c r="B2424" s="180"/>
      <c r="C2424" s="180"/>
    </row>
    <row r="2425" spans="1:3" ht="16.5">
      <c r="A2425" s="180"/>
      <c r="B2425" s="180"/>
      <c r="C2425" s="180"/>
    </row>
    <row r="2426" spans="1:3" ht="16.5">
      <c r="A2426" s="180"/>
      <c r="B2426" s="180"/>
      <c r="C2426" s="180"/>
    </row>
    <row r="2427" spans="1:3" ht="16.5">
      <c r="A2427" s="180"/>
      <c r="B2427" s="180"/>
      <c r="C2427" s="180"/>
    </row>
    <row r="2428" spans="1:3" ht="16.5">
      <c r="A2428" s="180"/>
      <c r="B2428" s="180"/>
      <c r="C2428" s="180"/>
    </row>
    <row r="2429" spans="1:3" ht="16.5">
      <c r="A2429" s="180"/>
      <c r="B2429" s="180"/>
      <c r="C2429" s="180"/>
    </row>
    <row r="2430" spans="1:3" ht="16.5">
      <c r="A2430" s="180"/>
      <c r="B2430" s="180"/>
      <c r="C2430" s="180"/>
    </row>
    <row r="2431" spans="1:3" ht="16.5">
      <c r="A2431" s="180"/>
      <c r="B2431" s="180"/>
      <c r="C2431" s="180"/>
    </row>
    <row r="2432" spans="1:3" ht="16.5">
      <c r="A2432" s="180"/>
      <c r="B2432" s="180"/>
      <c r="C2432" s="180"/>
    </row>
    <row r="2433" spans="1:3" ht="16.5">
      <c r="A2433" s="180"/>
      <c r="B2433" s="180"/>
      <c r="C2433" s="180"/>
    </row>
    <row r="2434" spans="1:3" ht="16.5">
      <c r="A2434" s="180"/>
      <c r="B2434" s="180"/>
      <c r="C2434" s="180"/>
    </row>
    <row r="2435" spans="1:3" ht="16.5">
      <c r="A2435" s="180"/>
      <c r="B2435" s="180"/>
      <c r="C2435" s="180"/>
    </row>
    <row r="2436" spans="1:3" ht="16.5">
      <c r="A2436" s="180"/>
      <c r="B2436" s="180"/>
      <c r="C2436" s="180"/>
    </row>
    <row r="2437" spans="1:3" ht="16.5">
      <c r="A2437" s="180"/>
      <c r="B2437" s="180"/>
      <c r="C2437" s="180"/>
    </row>
    <row r="2438" spans="1:3" ht="16.5">
      <c r="A2438" s="180"/>
      <c r="B2438" s="180"/>
      <c r="C2438" s="180"/>
    </row>
    <row r="2439" spans="1:3" ht="16.5">
      <c r="A2439" s="180"/>
      <c r="B2439" s="180"/>
      <c r="C2439" s="180"/>
    </row>
    <row r="2440" spans="1:3" ht="16.5">
      <c r="A2440" s="180"/>
      <c r="B2440" s="180"/>
      <c r="C2440" s="180"/>
    </row>
    <row r="2441" spans="1:3" ht="16.5">
      <c r="A2441" s="180"/>
      <c r="B2441" s="180"/>
      <c r="C2441" s="180"/>
    </row>
    <row r="2442" spans="1:3" ht="16.5">
      <c r="A2442" s="180"/>
      <c r="B2442" s="180"/>
      <c r="C2442" s="180"/>
    </row>
    <row r="2443" spans="1:3" ht="16.5">
      <c r="A2443" s="180"/>
      <c r="B2443" s="180"/>
      <c r="C2443" s="180"/>
    </row>
    <row r="2444" spans="1:3" ht="16.5">
      <c r="A2444" s="180"/>
      <c r="B2444" s="180"/>
      <c r="C2444" s="180"/>
    </row>
    <row r="2445" spans="1:3" ht="16.5">
      <c r="A2445" s="180"/>
      <c r="B2445" s="180"/>
      <c r="C2445" s="180"/>
    </row>
    <row r="2446" spans="1:3" ht="16.5">
      <c r="A2446" s="180"/>
      <c r="B2446" s="180"/>
      <c r="C2446" s="180"/>
    </row>
    <row r="2447" spans="1:3" ht="16.5">
      <c r="A2447" s="180"/>
      <c r="B2447" s="180"/>
      <c r="C2447" s="180"/>
    </row>
    <row r="2448" spans="1:3" ht="16.5">
      <c r="A2448" s="180"/>
      <c r="B2448" s="180"/>
      <c r="C2448" s="180"/>
    </row>
    <row r="2449" spans="1:3" ht="16.5">
      <c r="A2449" s="180"/>
      <c r="B2449" s="180"/>
      <c r="C2449" s="180"/>
    </row>
    <row r="2450" spans="1:3" ht="16.5">
      <c r="A2450" s="180"/>
      <c r="B2450" s="180"/>
      <c r="C2450" s="180"/>
    </row>
    <row r="2451" spans="1:3" ht="16.5">
      <c r="A2451" s="180"/>
      <c r="B2451" s="180"/>
      <c r="C2451" s="180"/>
    </row>
    <row r="2452" spans="1:3" ht="16.5">
      <c r="A2452" s="180"/>
      <c r="B2452" s="180"/>
      <c r="C2452" s="180"/>
    </row>
    <row r="2453" spans="1:3" ht="16.5">
      <c r="A2453" s="180"/>
      <c r="B2453" s="180"/>
      <c r="C2453" s="180"/>
    </row>
    <row r="2454" spans="1:3" ht="16.5">
      <c r="A2454" s="180"/>
      <c r="B2454" s="180"/>
      <c r="C2454" s="180"/>
    </row>
    <row r="2455" spans="1:3" ht="16.5">
      <c r="A2455" s="180"/>
      <c r="B2455" s="180"/>
      <c r="C2455" s="180"/>
    </row>
    <row r="2456" spans="1:3" ht="16.5">
      <c r="A2456" s="180"/>
      <c r="B2456" s="180"/>
      <c r="C2456" s="180"/>
    </row>
    <row r="2457" spans="1:3" ht="16.5">
      <c r="A2457" s="180"/>
      <c r="B2457" s="180"/>
      <c r="C2457" s="180"/>
    </row>
    <row r="2458" spans="1:3" ht="16.5">
      <c r="A2458" s="180"/>
      <c r="B2458" s="180"/>
      <c r="C2458" s="180"/>
    </row>
    <row r="2459" spans="1:3" ht="16.5">
      <c r="A2459" s="180"/>
      <c r="B2459" s="180"/>
      <c r="C2459" s="180"/>
    </row>
    <row r="2460" spans="1:3" ht="16.5">
      <c r="A2460" s="180"/>
      <c r="B2460" s="180"/>
      <c r="C2460" s="180"/>
    </row>
    <row r="2461" spans="1:3" ht="16.5">
      <c r="A2461" s="180"/>
      <c r="B2461" s="180"/>
      <c r="C2461" s="180"/>
    </row>
    <row r="2462" spans="1:3" ht="16.5">
      <c r="A2462" s="180"/>
      <c r="B2462" s="180"/>
      <c r="C2462" s="180"/>
    </row>
    <row r="2463" spans="1:3" ht="16.5">
      <c r="A2463" s="180"/>
      <c r="B2463" s="180"/>
      <c r="C2463" s="180"/>
    </row>
    <row r="2464" spans="1:3" ht="16.5">
      <c r="A2464" s="180"/>
      <c r="B2464" s="180"/>
      <c r="C2464" s="180"/>
    </row>
    <row r="2465" spans="1:3" ht="16.5">
      <c r="A2465" s="180"/>
      <c r="B2465" s="180"/>
      <c r="C2465" s="180"/>
    </row>
    <row r="2466" spans="1:3" ht="16.5">
      <c r="A2466" s="180"/>
      <c r="B2466" s="180"/>
      <c r="C2466" s="180"/>
    </row>
    <row r="2467" spans="1:3" ht="16.5">
      <c r="A2467" s="180"/>
      <c r="B2467" s="180"/>
      <c r="C2467" s="180"/>
    </row>
    <row r="2468" spans="1:3" ht="16.5">
      <c r="A2468" s="180"/>
      <c r="B2468" s="180"/>
      <c r="C2468" s="180"/>
    </row>
    <row r="2469" spans="1:3" ht="16.5">
      <c r="A2469" s="180"/>
      <c r="B2469" s="180"/>
      <c r="C2469" s="180"/>
    </row>
    <row r="2470" spans="1:3" ht="16.5">
      <c r="A2470" s="180"/>
      <c r="B2470" s="180"/>
      <c r="C2470" s="180"/>
    </row>
    <row r="2471" spans="1:3" ht="16.5">
      <c r="A2471" s="180"/>
      <c r="B2471" s="180"/>
      <c r="C2471" s="180"/>
    </row>
    <row r="2472" spans="1:3" ht="16.5">
      <c r="A2472" s="180"/>
      <c r="B2472" s="180"/>
      <c r="C2472" s="180"/>
    </row>
    <row r="2473" spans="1:3" ht="16.5">
      <c r="A2473" s="180"/>
      <c r="B2473" s="180"/>
      <c r="C2473" s="180"/>
    </row>
    <row r="2474" spans="1:3" ht="16.5">
      <c r="A2474" s="180"/>
      <c r="B2474" s="180"/>
      <c r="C2474" s="180"/>
    </row>
    <row r="2475" spans="1:3" ht="16.5">
      <c r="A2475" s="180"/>
      <c r="B2475" s="180"/>
      <c r="C2475" s="180"/>
    </row>
    <row r="2476" spans="1:3" ht="16.5">
      <c r="A2476" s="180"/>
      <c r="B2476" s="180"/>
      <c r="C2476" s="180"/>
    </row>
    <row r="2477" spans="1:3" ht="16.5">
      <c r="A2477" s="180"/>
      <c r="B2477" s="180"/>
      <c r="C2477" s="180"/>
    </row>
    <row r="2478" spans="1:3" ht="16.5">
      <c r="A2478" s="180"/>
      <c r="B2478" s="180"/>
      <c r="C2478" s="180"/>
    </row>
    <row r="2479" spans="1:3" ht="16.5">
      <c r="A2479" s="180"/>
      <c r="B2479" s="180"/>
      <c r="C2479" s="180"/>
    </row>
    <row r="2480" spans="1:3" ht="16.5">
      <c r="A2480" s="180"/>
      <c r="B2480" s="180"/>
      <c r="C2480" s="180"/>
    </row>
    <row r="2481" spans="1:3" ht="16.5">
      <c r="A2481" s="180"/>
      <c r="B2481" s="180"/>
      <c r="C2481" s="180"/>
    </row>
    <row r="2482" spans="1:3" ht="16.5">
      <c r="A2482" s="180"/>
      <c r="B2482" s="180"/>
      <c r="C2482" s="180"/>
    </row>
    <row r="2483" spans="1:3" ht="16.5">
      <c r="A2483" s="180"/>
      <c r="B2483" s="180"/>
      <c r="C2483" s="180"/>
    </row>
    <row r="2484" spans="1:3" ht="16.5">
      <c r="A2484" s="180"/>
      <c r="B2484" s="180"/>
      <c r="C2484" s="180"/>
    </row>
    <row r="2485" spans="1:3" ht="16.5">
      <c r="A2485" s="180"/>
      <c r="B2485" s="180"/>
      <c r="C2485" s="180"/>
    </row>
    <row r="2486" spans="1:3" ht="16.5">
      <c r="A2486" s="180"/>
      <c r="B2486" s="180"/>
      <c r="C2486" s="180"/>
    </row>
    <row r="2487" spans="1:3" ht="16.5">
      <c r="A2487" s="180"/>
      <c r="B2487" s="180"/>
      <c r="C2487" s="180"/>
    </row>
    <row r="2488" spans="1:3" ht="16.5">
      <c r="A2488" s="180"/>
      <c r="B2488" s="180"/>
      <c r="C2488" s="180"/>
    </row>
    <row r="2489" spans="1:3" ht="16.5">
      <c r="A2489" s="180"/>
      <c r="B2489" s="180"/>
      <c r="C2489" s="180"/>
    </row>
    <row r="2490" spans="1:3" ht="16.5">
      <c r="A2490" s="180"/>
      <c r="B2490" s="180"/>
      <c r="C2490" s="180"/>
    </row>
    <row r="2491" spans="1:3" ht="16.5">
      <c r="A2491" s="180"/>
      <c r="B2491" s="180"/>
      <c r="C2491" s="180"/>
    </row>
    <row r="2492" spans="1:3" ht="16.5">
      <c r="A2492" s="180"/>
      <c r="B2492" s="180"/>
      <c r="C2492" s="180"/>
    </row>
    <row r="2493" spans="1:3" ht="16.5">
      <c r="A2493" s="180"/>
      <c r="B2493" s="180"/>
      <c r="C2493" s="180"/>
    </row>
    <row r="2494" spans="1:3" ht="16.5">
      <c r="A2494" s="180"/>
      <c r="B2494" s="180"/>
      <c r="C2494" s="180"/>
    </row>
    <row r="2495" spans="1:3" ht="16.5">
      <c r="A2495" s="180"/>
      <c r="B2495" s="180"/>
      <c r="C2495" s="180"/>
    </row>
    <row r="2496" spans="1:3" ht="16.5">
      <c r="A2496" s="180"/>
      <c r="B2496" s="180"/>
      <c r="C2496" s="180"/>
    </row>
    <row r="2497" spans="1:3" ht="16.5">
      <c r="A2497" s="180"/>
      <c r="B2497" s="180"/>
      <c r="C2497" s="180"/>
    </row>
    <row r="2498" spans="1:3" ht="16.5">
      <c r="A2498" s="180"/>
      <c r="B2498" s="180"/>
      <c r="C2498" s="180"/>
    </row>
    <row r="2499" spans="1:3" ht="16.5">
      <c r="A2499" s="180"/>
      <c r="B2499" s="180"/>
      <c r="C2499" s="180"/>
    </row>
    <row r="2500" spans="1:3" ht="16.5">
      <c r="A2500" s="180"/>
      <c r="B2500" s="180"/>
      <c r="C2500" s="180"/>
    </row>
    <row r="2501" spans="1:3" ht="16.5">
      <c r="A2501" s="180"/>
      <c r="B2501" s="180"/>
      <c r="C2501" s="180"/>
    </row>
    <row r="2502" spans="1:3" ht="16.5">
      <c r="A2502" s="180"/>
      <c r="B2502" s="180"/>
      <c r="C2502" s="180"/>
    </row>
    <row r="2503" spans="1:3" ht="16.5">
      <c r="A2503" s="180"/>
      <c r="B2503" s="180"/>
      <c r="C2503" s="180"/>
    </row>
    <row r="2504" spans="1:3" ht="16.5">
      <c r="A2504" s="180"/>
      <c r="B2504" s="180"/>
      <c r="C2504" s="180"/>
    </row>
    <row r="2505" spans="1:3" ht="16.5">
      <c r="A2505" s="180"/>
      <c r="B2505" s="180"/>
      <c r="C2505" s="180"/>
    </row>
    <row r="2506" spans="1:3" ht="16.5">
      <c r="A2506" s="180"/>
      <c r="B2506" s="180"/>
      <c r="C2506" s="180"/>
    </row>
    <row r="2507" spans="1:3" ht="16.5">
      <c r="A2507" s="180"/>
      <c r="B2507" s="180"/>
      <c r="C2507" s="180"/>
    </row>
    <row r="2508" spans="1:3" ht="16.5">
      <c r="A2508" s="180"/>
      <c r="B2508" s="180"/>
      <c r="C2508" s="180"/>
    </row>
    <row r="2509" spans="1:3" ht="16.5">
      <c r="A2509" s="180"/>
      <c r="B2509" s="180"/>
      <c r="C2509" s="180"/>
    </row>
    <row r="2510" spans="1:3" ht="16.5">
      <c r="A2510" s="180"/>
      <c r="B2510" s="180"/>
      <c r="C2510" s="180"/>
    </row>
    <row r="2511" spans="1:3" ht="16.5">
      <c r="A2511" s="180"/>
      <c r="B2511" s="180"/>
      <c r="C2511" s="180"/>
    </row>
    <row r="2512" spans="1:3" ht="16.5">
      <c r="A2512" s="180"/>
      <c r="B2512" s="180"/>
      <c r="C2512" s="180"/>
    </row>
    <row r="2513" spans="1:3" ht="16.5">
      <c r="A2513" s="180"/>
      <c r="B2513" s="180"/>
      <c r="C2513" s="180"/>
    </row>
    <row r="2514" spans="1:3" ht="16.5">
      <c r="A2514" s="180"/>
      <c r="B2514" s="180"/>
      <c r="C2514" s="180"/>
    </row>
    <row r="2515" spans="1:3" ht="16.5">
      <c r="A2515" s="180"/>
      <c r="B2515" s="180"/>
      <c r="C2515" s="180"/>
    </row>
    <row r="2516" spans="1:3" ht="16.5">
      <c r="A2516" s="180"/>
      <c r="B2516" s="180"/>
      <c r="C2516" s="180"/>
    </row>
    <row r="2517" spans="1:3" ht="16.5">
      <c r="A2517" s="180"/>
      <c r="B2517" s="180"/>
      <c r="C2517" s="180"/>
    </row>
    <row r="2518" spans="1:3" ht="16.5">
      <c r="A2518" s="180"/>
      <c r="B2518" s="180"/>
      <c r="C2518" s="180"/>
    </row>
    <row r="2519" spans="1:3" ht="16.5">
      <c r="A2519" s="180"/>
      <c r="B2519" s="180"/>
      <c r="C2519" s="180"/>
    </row>
    <row r="2520" spans="1:3" ht="16.5">
      <c r="A2520" s="180"/>
      <c r="B2520" s="180"/>
      <c r="C2520" s="180"/>
    </row>
    <row r="2521" spans="1:3" ht="16.5">
      <c r="A2521" s="180"/>
      <c r="B2521" s="180"/>
      <c r="C2521" s="180"/>
    </row>
    <row r="2522" spans="1:3" ht="16.5">
      <c r="A2522" s="180"/>
      <c r="B2522" s="180"/>
      <c r="C2522" s="180"/>
    </row>
    <row r="2523" spans="1:3" ht="16.5">
      <c r="A2523" s="180"/>
      <c r="B2523" s="180"/>
      <c r="C2523" s="180"/>
    </row>
    <row r="2524" spans="1:3" ht="16.5">
      <c r="A2524" s="180"/>
      <c r="B2524" s="180"/>
      <c r="C2524" s="180"/>
    </row>
    <row r="2525" spans="1:3" ht="16.5">
      <c r="A2525" s="180"/>
      <c r="B2525" s="180"/>
      <c r="C2525" s="180"/>
    </row>
    <row r="2526" spans="1:3" ht="16.5">
      <c r="A2526" s="180"/>
      <c r="B2526" s="180"/>
      <c r="C2526" s="180"/>
    </row>
    <row r="2527" spans="1:3" ht="16.5">
      <c r="A2527" s="180"/>
      <c r="B2527" s="180"/>
      <c r="C2527" s="180"/>
    </row>
    <row r="2528" spans="1:3" ht="16.5">
      <c r="A2528" s="180"/>
      <c r="B2528" s="180"/>
      <c r="C2528" s="180"/>
    </row>
    <row r="2529" spans="1:3" ht="16.5">
      <c r="A2529" s="180"/>
      <c r="B2529" s="180"/>
      <c r="C2529" s="180"/>
    </row>
    <row r="2530" spans="1:3" ht="16.5">
      <c r="A2530" s="180"/>
      <c r="B2530" s="180"/>
      <c r="C2530" s="180"/>
    </row>
    <row r="2531" spans="1:3" ht="16.5">
      <c r="A2531" s="180"/>
      <c r="B2531" s="180"/>
      <c r="C2531" s="180"/>
    </row>
    <row r="2532" spans="1:3" ht="16.5">
      <c r="A2532" s="180"/>
      <c r="B2532" s="180"/>
      <c r="C2532" s="180"/>
    </row>
    <row r="2533" spans="1:3" ht="16.5">
      <c r="A2533" s="180"/>
      <c r="B2533" s="180"/>
      <c r="C2533" s="180"/>
    </row>
    <row r="2534" spans="1:3" ht="16.5">
      <c r="A2534" s="180"/>
      <c r="B2534" s="180"/>
      <c r="C2534" s="180"/>
    </row>
    <row r="2535" spans="1:3" ht="16.5">
      <c r="A2535" s="180"/>
      <c r="B2535" s="180"/>
      <c r="C2535" s="180"/>
    </row>
    <row r="2536" spans="1:3" ht="16.5">
      <c r="A2536" s="180"/>
      <c r="B2536" s="180"/>
      <c r="C2536" s="180"/>
    </row>
    <row r="2537" spans="1:3" ht="16.5">
      <c r="A2537" s="180"/>
      <c r="B2537" s="180"/>
      <c r="C2537" s="180"/>
    </row>
    <row r="2538" spans="1:3" ht="16.5">
      <c r="A2538" s="180"/>
      <c r="B2538" s="180"/>
      <c r="C2538" s="180"/>
    </row>
    <row r="2539" spans="1:3" ht="16.5">
      <c r="A2539" s="180"/>
      <c r="B2539" s="180"/>
      <c r="C2539" s="180"/>
    </row>
    <row r="2540" spans="1:3" ht="16.5">
      <c r="A2540" s="180"/>
      <c r="B2540" s="180"/>
      <c r="C2540" s="180"/>
    </row>
    <row r="2541" spans="1:3" ht="16.5">
      <c r="A2541" s="180"/>
      <c r="B2541" s="180"/>
      <c r="C2541" s="180"/>
    </row>
    <row r="2542" spans="1:3" ht="16.5">
      <c r="A2542" s="180"/>
      <c r="B2542" s="180"/>
      <c r="C2542" s="180"/>
    </row>
    <row r="2543" spans="1:3" ht="16.5">
      <c r="A2543" s="180"/>
      <c r="B2543" s="180"/>
      <c r="C2543" s="180"/>
    </row>
    <row r="2544" spans="1:3" ht="16.5">
      <c r="A2544" s="180"/>
      <c r="B2544" s="180"/>
      <c r="C2544" s="180"/>
    </row>
    <row r="2545" spans="1:3" ht="16.5">
      <c r="A2545" s="180"/>
      <c r="B2545" s="180"/>
      <c r="C2545" s="180"/>
    </row>
    <row r="2546" spans="1:3" ht="16.5">
      <c r="A2546" s="180"/>
      <c r="B2546" s="180"/>
      <c r="C2546" s="180"/>
    </row>
    <row r="2547" spans="1:3" ht="16.5">
      <c r="A2547" s="180"/>
      <c r="B2547" s="180"/>
      <c r="C2547" s="180"/>
    </row>
    <row r="2548" spans="1:3" ht="16.5">
      <c r="A2548" s="180"/>
      <c r="B2548" s="180"/>
      <c r="C2548" s="180"/>
    </row>
    <row r="2549" spans="1:3" ht="16.5">
      <c r="A2549" s="180"/>
      <c r="B2549" s="180"/>
      <c r="C2549" s="180"/>
    </row>
    <row r="2550" spans="1:3" ht="16.5">
      <c r="A2550" s="180"/>
      <c r="B2550" s="180"/>
      <c r="C2550" s="180"/>
    </row>
    <row r="2551" spans="1:3" ht="16.5">
      <c r="A2551" s="180"/>
      <c r="B2551" s="180"/>
      <c r="C2551" s="180"/>
    </row>
    <row r="2552" spans="1:3" ht="16.5">
      <c r="A2552" s="180"/>
      <c r="B2552" s="180"/>
      <c r="C2552" s="180"/>
    </row>
    <row r="2553" spans="1:3" ht="16.5">
      <c r="A2553" s="180"/>
      <c r="B2553" s="180"/>
      <c r="C2553" s="180"/>
    </row>
    <row r="2554" spans="1:3" ht="16.5">
      <c r="A2554" s="180"/>
      <c r="B2554" s="180"/>
      <c r="C2554" s="180"/>
    </row>
    <row r="2555" spans="1:3" ht="16.5">
      <c r="A2555" s="180"/>
      <c r="B2555" s="180"/>
      <c r="C2555" s="180"/>
    </row>
    <row r="2556" spans="1:3" ht="16.5">
      <c r="A2556" s="180"/>
      <c r="B2556" s="180"/>
      <c r="C2556" s="180"/>
    </row>
    <row r="2557" spans="1:3" ht="16.5">
      <c r="A2557" s="180"/>
      <c r="B2557" s="180"/>
      <c r="C2557" s="180"/>
    </row>
    <row r="2558" spans="1:3" ht="16.5">
      <c r="A2558" s="180"/>
      <c r="B2558" s="180"/>
      <c r="C2558" s="180"/>
    </row>
    <row r="2559" spans="1:3" ht="16.5">
      <c r="A2559" s="180"/>
      <c r="B2559" s="180"/>
      <c r="C2559" s="180"/>
    </row>
    <row r="2560" spans="1:3" ht="16.5">
      <c r="A2560" s="180"/>
      <c r="B2560" s="180"/>
      <c r="C2560" s="180"/>
    </row>
    <row r="2561" spans="1:3" ht="16.5">
      <c r="A2561" s="180"/>
      <c r="B2561" s="180"/>
      <c r="C2561" s="180"/>
    </row>
    <row r="2562" spans="1:3" ht="16.5">
      <c r="A2562" s="180"/>
      <c r="B2562" s="180"/>
      <c r="C2562" s="180"/>
    </row>
    <row r="2563" spans="1:3" ht="16.5">
      <c r="A2563" s="180"/>
      <c r="B2563" s="180"/>
      <c r="C2563" s="180"/>
    </row>
    <row r="2564" spans="1:3" ht="16.5">
      <c r="A2564" s="180"/>
      <c r="B2564" s="180"/>
      <c r="C2564" s="180"/>
    </row>
    <row r="2565" spans="1:3" ht="16.5">
      <c r="A2565" s="180"/>
      <c r="B2565" s="180"/>
      <c r="C2565" s="180"/>
    </row>
    <row r="2566" spans="1:3" ht="16.5">
      <c r="A2566" s="180"/>
      <c r="B2566" s="180"/>
      <c r="C2566" s="180"/>
    </row>
    <row r="2567" spans="1:3" ht="16.5">
      <c r="A2567" s="180"/>
      <c r="B2567" s="180"/>
      <c r="C2567" s="180"/>
    </row>
    <row r="2568" spans="1:3" ht="16.5">
      <c r="A2568" s="180"/>
      <c r="B2568" s="180"/>
      <c r="C2568" s="180"/>
    </row>
    <row r="2569" spans="1:3" ht="16.5">
      <c r="A2569" s="180"/>
      <c r="B2569" s="180"/>
      <c r="C2569" s="180"/>
    </row>
    <row r="2570" spans="1:3" ht="16.5">
      <c r="A2570" s="180"/>
      <c r="B2570" s="180"/>
      <c r="C2570" s="180"/>
    </row>
    <row r="2571" spans="1:3" ht="16.5">
      <c r="A2571" s="180"/>
      <c r="B2571" s="180"/>
      <c r="C2571" s="180"/>
    </row>
    <row r="2572" spans="1:3" ht="16.5">
      <c r="A2572" s="180"/>
      <c r="B2572" s="180"/>
      <c r="C2572" s="180"/>
    </row>
    <row r="2573" spans="1:3" ht="16.5">
      <c r="A2573" s="180"/>
      <c r="B2573" s="180"/>
      <c r="C2573" s="180"/>
    </row>
    <row r="2574" spans="1:3" ht="16.5">
      <c r="A2574" s="180"/>
      <c r="B2574" s="180"/>
      <c r="C2574" s="180"/>
    </row>
    <row r="2575" spans="1:3" ht="16.5">
      <c r="A2575" s="180"/>
      <c r="B2575" s="180"/>
      <c r="C2575" s="180"/>
    </row>
    <row r="2576" spans="1:3" ht="16.5">
      <c r="A2576" s="180"/>
      <c r="B2576" s="180"/>
      <c r="C2576" s="180"/>
    </row>
    <row r="2577" spans="1:3" ht="16.5">
      <c r="A2577" s="180"/>
      <c r="B2577" s="180"/>
      <c r="C2577" s="180"/>
    </row>
    <row r="2578" spans="1:3" ht="16.5">
      <c r="A2578" s="180"/>
      <c r="B2578" s="180"/>
      <c r="C2578" s="180"/>
    </row>
    <row r="2579" spans="1:3" ht="16.5">
      <c r="A2579" s="180"/>
      <c r="B2579" s="180"/>
      <c r="C2579" s="180"/>
    </row>
    <row r="2580" spans="1:3" ht="16.5">
      <c r="A2580" s="180"/>
      <c r="B2580" s="180"/>
      <c r="C2580" s="180"/>
    </row>
    <row r="2581" spans="1:3" ht="16.5">
      <c r="A2581" s="180"/>
      <c r="B2581" s="180"/>
      <c r="C2581" s="180"/>
    </row>
    <row r="2582" spans="1:3" ht="16.5">
      <c r="A2582" s="180"/>
      <c r="B2582" s="180"/>
      <c r="C2582" s="180"/>
    </row>
    <row r="2583" spans="1:3" ht="16.5">
      <c r="A2583" s="70"/>
      <c r="B2583" s="70"/>
      <c r="C2583" s="70"/>
    </row>
    <row r="2584" spans="1:3" ht="16.5">
      <c r="A2584" s="70"/>
      <c r="B2584" s="70"/>
      <c r="C2584" s="70"/>
    </row>
    <row r="2585" spans="1:3" ht="16.5">
      <c r="A2585" s="70"/>
      <c r="B2585" s="70"/>
      <c r="C2585" s="70"/>
    </row>
    <row r="2586" spans="1:3" ht="16.5">
      <c r="A2586" s="70"/>
      <c r="B2586" s="70"/>
      <c r="C2586" s="70"/>
    </row>
    <row r="2587" spans="1:3" ht="16.5">
      <c r="A2587" s="70"/>
      <c r="B2587" s="70"/>
      <c r="C2587" s="70"/>
    </row>
    <row r="2588" spans="1:3" ht="16.5">
      <c r="A2588" s="70"/>
      <c r="B2588" s="70"/>
      <c r="C2588" s="70"/>
    </row>
    <row r="2589" spans="1:3" ht="16.5">
      <c r="A2589" s="70"/>
      <c r="B2589" s="70"/>
      <c r="C2589" s="70"/>
    </row>
    <row r="2590" spans="1:3" ht="16.5">
      <c r="A2590" s="70"/>
      <c r="B2590" s="70"/>
      <c r="C2590" s="70"/>
    </row>
    <row r="2591" spans="1:3" ht="16.5">
      <c r="A2591" s="70"/>
      <c r="B2591" s="70"/>
      <c r="C2591" s="70"/>
    </row>
    <row r="2592" spans="1:3" ht="16.5">
      <c r="A2592" s="70"/>
      <c r="B2592" s="70"/>
      <c r="C2592" s="70"/>
    </row>
    <row r="2593" spans="1:3" ht="16.5">
      <c r="A2593" s="70"/>
      <c r="B2593" s="70"/>
      <c r="C2593" s="70"/>
    </row>
    <row r="2594" spans="1:3" ht="16.5">
      <c r="A2594" s="70"/>
      <c r="B2594" s="70"/>
      <c r="C2594" s="70"/>
    </row>
    <row r="2595" spans="1:3" ht="16.5">
      <c r="A2595" s="70"/>
      <c r="B2595" s="70"/>
      <c r="C2595" s="70"/>
    </row>
    <row r="2596" spans="1:3" ht="16.5">
      <c r="A2596" s="70"/>
      <c r="B2596" s="70"/>
      <c r="C2596" s="70"/>
    </row>
    <row r="2597" spans="1:3" ht="16.5">
      <c r="A2597" s="70"/>
      <c r="B2597" s="70"/>
      <c r="C2597" s="70"/>
    </row>
    <row r="2598" spans="1:3" ht="16.5">
      <c r="A2598" s="70"/>
      <c r="B2598" s="70"/>
      <c r="C2598" s="70"/>
    </row>
    <row r="2599" spans="1:3" ht="16.5">
      <c r="A2599" s="70"/>
      <c r="B2599" s="70"/>
      <c r="C2599" s="70"/>
    </row>
    <row r="2600" spans="1:3" ht="16.5">
      <c r="A2600" s="70"/>
      <c r="B2600" s="70"/>
      <c r="C2600" s="70"/>
    </row>
    <row r="2601" spans="1:3" ht="16.5">
      <c r="A2601" s="70"/>
      <c r="B2601" s="70"/>
      <c r="C2601" s="70"/>
    </row>
    <row r="2602" spans="1:3" ht="16.5">
      <c r="A2602" s="70"/>
      <c r="B2602" s="70"/>
      <c r="C2602" s="70"/>
    </row>
    <row r="2603" spans="1:3" ht="16.5">
      <c r="A2603" s="70"/>
      <c r="B2603" s="70"/>
      <c r="C2603" s="70"/>
    </row>
    <row r="2604" spans="1:3" ht="16.5">
      <c r="A2604" s="70"/>
      <c r="B2604" s="70"/>
      <c r="C2604" s="70"/>
    </row>
    <row r="2605" spans="1:3" ht="16.5">
      <c r="A2605" s="70"/>
      <c r="B2605" s="70"/>
      <c r="C2605" s="70"/>
    </row>
    <row r="2606" spans="1:3" ht="16.5">
      <c r="A2606" s="70"/>
      <c r="B2606" s="70"/>
      <c r="C2606" s="70"/>
    </row>
    <row r="2607" spans="1:3" ht="16.5">
      <c r="A2607" s="70"/>
      <c r="B2607" s="70"/>
      <c r="C2607" s="70"/>
    </row>
    <row r="2608" spans="1:3" ht="16.5">
      <c r="A2608" s="70"/>
      <c r="B2608" s="70"/>
      <c r="C2608" s="70"/>
    </row>
    <row r="2609" spans="1:3" ht="16.5">
      <c r="A2609" s="70"/>
      <c r="B2609" s="70"/>
      <c r="C2609" s="70"/>
    </row>
    <row r="2610" spans="1:3" ht="16.5">
      <c r="A2610" s="70"/>
      <c r="B2610" s="70"/>
      <c r="C2610" s="70"/>
    </row>
    <row r="2611" spans="1:3" ht="16.5">
      <c r="A2611" s="70"/>
      <c r="B2611" s="70"/>
      <c r="C2611" s="70"/>
    </row>
    <row r="2612" spans="1:3" ht="16.5">
      <c r="A2612" s="70"/>
      <c r="B2612" s="70"/>
      <c r="C2612" s="70"/>
    </row>
    <row r="2613" spans="1:3" ht="16.5">
      <c r="A2613" s="70"/>
      <c r="B2613" s="70"/>
      <c r="C2613" s="70"/>
    </row>
    <row r="2614" spans="1:3" ht="16.5">
      <c r="A2614" s="70"/>
      <c r="B2614" s="70"/>
      <c r="C2614" s="70"/>
    </row>
    <row r="2615" spans="1:3" ht="16.5">
      <c r="A2615" s="70"/>
      <c r="B2615" s="70"/>
      <c r="C2615" s="70"/>
    </row>
    <row r="2616" spans="1:3" ht="16.5">
      <c r="A2616" s="70"/>
      <c r="B2616" s="70"/>
      <c r="C2616" s="70"/>
    </row>
    <row r="2617" spans="1:3" ht="16.5">
      <c r="A2617" s="70"/>
      <c r="B2617" s="70"/>
      <c r="C2617" s="70"/>
    </row>
    <row r="2618" spans="1:3" ht="16.5">
      <c r="A2618" s="70"/>
      <c r="B2618" s="70"/>
      <c r="C2618" s="70"/>
    </row>
    <row r="2619" spans="1:3" ht="16.5">
      <c r="A2619" s="70"/>
      <c r="B2619" s="70"/>
      <c r="C2619" s="70"/>
    </row>
    <row r="2620" spans="1:3" ht="16.5">
      <c r="A2620" s="70"/>
      <c r="B2620" s="70"/>
      <c r="C2620" s="70"/>
    </row>
    <row r="2621" spans="1:3" ht="16.5">
      <c r="A2621" s="70"/>
      <c r="B2621" s="70"/>
      <c r="C2621" s="70"/>
    </row>
    <row r="2622" spans="1:3" ht="16.5">
      <c r="A2622" s="70"/>
      <c r="B2622" s="70"/>
      <c r="C2622" s="70"/>
    </row>
    <row r="2623" spans="1:3" ht="16.5">
      <c r="A2623" s="70"/>
      <c r="B2623" s="70"/>
      <c r="C2623" s="70"/>
    </row>
    <row r="2624" spans="1:3" ht="16.5">
      <c r="A2624" s="70"/>
      <c r="B2624" s="70"/>
      <c r="C2624" s="70"/>
    </row>
    <row r="2625" spans="1:3" ht="16.5">
      <c r="A2625" s="70"/>
      <c r="B2625" s="70"/>
      <c r="C2625" s="70"/>
    </row>
    <row r="2626" spans="1:3" ht="16.5">
      <c r="A2626" s="70"/>
      <c r="B2626" s="70"/>
      <c r="C2626" s="70"/>
    </row>
    <row r="2627" spans="1:3" ht="16.5">
      <c r="A2627" s="70"/>
      <c r="B2627" s="70"/>
      <c r="C2627" s="70"/>
    </row>
    <row r="2628" spans="1:3" ht="16.5">
      <c r="A2628" s="70"/>
      <c r="B2628" s="70"/>
      <c r="C2628" s="70"/>
    </row>
    <row r="2629" spans="1:3" ht="16.5">
      <c r="A2629" s="70"/>
      <c r="B2629" s="70"/>
      <c r="C2629" s="70"/>
    </row>
    <row r="2630" spans="1:3" ht="16.5">
      <c r="A2630" s="70"/>
      <c r="B2630" s="70"/>
      <c r="C2630" s="70"/>
    </row>
    <row r="2631" spans="1:3" ht="16.5">
      <c r="A2631" s="70"/>
      <c r="B2631" s="70"/>
      <c r="C2631" s="70"/>
    </row>
    <row r="2632" spans="1:3" ht="16.5">
      <c r="A2632" s="70"/>
      <c r="B2632" s="70"/>
      <c r="C2632" s="70"/>
    </row>
    <row r="2633" spans="1:3" ht="16.5">
      <c r="A2633" s="70"/>
      <c r="B2633" s="70"/>
      <c r="C2633" s="70"/>
    </row>
    <row r="2634" spans="1:3" ht="16.5">
      <c r="A2634" s="70"/>
      <c r="B2634" s="70"/>
      <c r="C2634" s="70"/>
    </row>
    <row r="2635" spans="1:3" ht="16.5">
      <c r="A2635" s="70"/>
      <c r="B2635" s="70"/>
      <c r="C2635" s="70"/>
    </row>
    <row r="2636" spans="1:3" ht="16.5">
      <c r="A2636" s="70"/>
      <c r="B2636" s="70"/>
      <c r="C2636" s="70"/>
    </row>
    <row r="2637" spans="1:3" ht="16.5">
      <c r="A2637" s="70"/>
      <c r="B2637" s="70"/>
      <c r="C2637" s="70"/>
    </row>
    <row r="2638" spans="1:3" ht="16.5">
      <c r="A2638" s="70"/>
      <c r="B2638" s="70"/>
      <c r="C2638" s="70"/>
    </row>
    <row r="2639" spans="1:3" ht="16.5">
      <c r="A2639" s="70"/>
      <c r="B2639" s="70"/>
      <c r="C2639" s="70"/>
    </row>
    <row r="2640" spans="1:3" ht="16.5">
      <c r="A2640" s="70"/>
      <c r="B2640" s="70"/>
      <c r="C2640" s="70"/>
    </row>
    <row r="2641" spans="1:3" ht="16.5">
      <c r="A2641" s="70"/>
      <c r="B2641" s="70"/>
      <c r="C2641" s="70"/>
    </row>
    <row r="2642" spans="1:3" ht="16.5">
      <c r="A2642" s="70"/>
      <c r="B2642" s="70"/>
      <c r="C2642" s="70"/>
    </row>
    <row r="2643" spans="1:3" ht="16.5">
      <c r="A2643" s="70"/>
      <c r="B2643" s="70"/>
      <c r="C2643" s="70"/>
    </row>
    <row r="2644" spans="1:3" ht="16.5">
      <c r="A2644" s="70"/>
      <c r="B2644" s="70"/>
      <c r="C2644" s="70"/>
    </row>
    <row r="2645" spans="1:3" ht="16.5">
      <c r="A2645" s="70"/>
      <c r="B2645" s="70"/>
      <c r="C2645" s="70"/>
    </row>
    <row r="2646" spans="1:3" ht="16.5">
      <c r="A2646" s="70"/>
      <c r="B2646" s="70"/>
      <c r="C2646" s="70"/>
    </row>
    <row r="2647" spans="1:3" ht="16.5">
      <c r="A2647" s="70"/>
      <c r="B2647" s="70"/>
      <c r="C2647" s="70"/>
    </row>
    <row r="2648" spans="1:3" ht="16.5">
      <c r="A2648" s="70"/>
      <c r="B2648" s="70"/>
      <c r="C2648" s="70"/>
    </row>
    <row r="2649" spans="1:3" ht="16.5">
      <c r="A2649" s="70"/>
      <c r="B2649" s="70"/>
      <c r="C2649" s="70"/>
    </row>
    <row r="2650" spans="1:3" ht="16.5">
      <c r="A2650" s="70"/>
      <c r="B2650" s="70"/>
      <c r="C2650" s="70"/>
    </row>
    <row r="2651" spans="1:3" ht="16.5">
      <c r="A2651" s="70"/>
      <c r="B2651" s="70"/>
      <c r="C2651" s="70"/>
    </row>
    <row r="2652" spans="1:3" ht="16.5">
      <c r="A2652" s="70"/>
      <c r="B2652" s="70"/>
      <c r="C2652" s="70"/>
    </row>
    <row r="2653" spans="1:3" ht="16.5">
      <c r="A2653" s="70"/>
      <c r="B2653" s="70"/>
      <c r="C2653" s="70"/>
    </row>
    <row r="2654" spans="1:3" ht="16.5">
      <c r="A2654" s="70"/>
      <c r="B2654" s="70"/>
      <c r="C2654" s="70"/>
    </row>
    <row r="2655" spans="1:3" ht="16.5">
      <c r="A2655" s="70"/>
      <c r="B2655" s="70"/>
      <c r="C2655" s="70"/>
    </row>
    <row r="2656" spans="1:3" ht="16.5">
      <c r="A2656" s="70"/>
      <c r="B2656" s="70"/>
      <c r="C2656" s="70"/>
    </row>
    <row r="2657" spans="1:3" ht="16.5">
      <c r="A2657" s="70"/>
      <c r="B2657" s="70"/>
      <c r="C2657" s="70"/>
    </row>
    <row r="2658" spans="1:3" ht="16.5">
      <c r="A2658" s="70"/>
      <c r="B2658" s="70"/>
      <c r="C2658" s="70"/>
    </row>
    <row r="2659" spans="1:3" ht="16.5">
      <c r="A2659" s="70"/>
      <c r="B2659" s="70"/>
      <c r="C2659" s="70"/>
    </row>
    <row r="2660" spans="1:3" ht="16.5">
      <c r="A2660" s="70"/>
      <c r="B2660" s="70"/>
      <c r="C2660" s="70"/>
    </row>
    <row r="2661" spans="1:3" ht="16.5">
      <c r="A2661" s="70"/>
      <c r="B2661" s="70"/>
      <c r="C2661" s="70"/>
    </row>
    <row r="2662" spans="1:3" ht="16.5">
      <c r="A2662" s="70"/>
      <c r="B2662" s="70"/>
      <c r="C2662" s="70"/>
    </row>
    <row r="2663" spans="1:3" ht="16.5">
      <c r="A2663" s="70"/>
      <c r="B2663" s="70"/>
      <c r="C2663" s="70"/>
    </row>
    <row r="2664" spans="1:3" ht="16.5">
      <c r="A2664" s="70"/>
      <c r="B2664" s="70"/>
      <c r="C2664" s="70"/>
    </row>
    <row r="2665" spans="1:3" ht="16.5">
      <c r="A2665" s="70"/>
      <c r="B2665" s="70"/>
      <c r="C2665" s="70"/>
    </row>
    <row r="2666" spans="1:3" ht="16.5">
      <c r="A2666" s="70"/>
      <c r="B2666" s="70"/>
      <c r="C2666" s="70"/>
    </row>
    <row r="2667" spans="1:3" ht="16.5">
      <c r="A2667" s="70"/>
      <c r="B2667" s="70"/>
      <c r="C2667" s="70"/>
    </row>
    <row r="2668" spans="1:3" ht="16.5">
      <c r="A2668" s="70"/>
      <c r="B2668" s="70"/>
      <c r="C2668" s="70"/>
    </row>
    <row r="2669" spans="1:3" ht="16.5">
      <c r="A2669" s="70"/>
      <c r="B2669" s="70"/>
      <c r="C2669" s="70"/>
    </row>
    <row r="2670" spans="1:3" ht="16.5">
      <c r="A2670" s="70"/>
      <c r="B2670" s="70"/>
      <c r="C2670" s="70"/>
    </row>
    <row r="2671" spans="1:3" ht="16.5">
      <c r="A2671" s="70"/>
      <c r="B2671" s="70"/>
      <c r="C2671" s="70"/>
    </row>
    <row r="2672" spans="1:3" ht="16.5">
      <c r="A2672" s="70"/>
      <c r="B2672" s="70"/>
      <c r="C2672" s="70"/>
    </row>
    <row r="2673" spans="1:3" ht="16.5">
      <c r="A2673" s="70"/>
      <c r="B2673" s="70"/>
      <c r="C2673" s="70"/>
    </row>
    <row r="2674" spans="1:3" ht="16.5">
      <c r="A2674" s="70"/>
      <c r="B2674" s="70"/>
      <c r="C2674" s="70"/>
    </row>
    <row r="2675" spans="1:3" ht="16.5">
      <c r="A2675" s="70"/>
      <c r="B2675" s="70"/>
      <c r="C2675" s="70"/>
    </row>
    <row r="2676" spans="1:3" ht="16.5">
      <c r="A2676" s="70"/>
      <c r="B2676" s="70"/>
      <c r="C2676" s="70"/>
    </row>
    <row r="2677" spans="1:3" ht="16.5">
      <c r="A2677" s="70"/>
      <c r="B2677" s="70"/>
      <c r="C2677" s="70"/>
    </row>
    <row r="2678" spans="1:3" ht="16.5">
      <c r="A2678" s="70"/>
      <c r="B2678" s="70"/>
      <c r="C2678" s="70"/>
    </row>
    <row r="2679" spans="1:3" ht="16.5">
      <c r="A2679" s="70"/>
      <c r="B2679" s="70"/>
      <c r="C2679" s="70"/>
    </row>
    <row r="2680" spans="1:3" ht="16.5">
      <c r="A2680" s="70"/>
      <c r="B2680" s="70"/>
      <c r="C2680" s="70"/>
    </row>
    <row r="2681" spans="1:3" ht="16.5">
      <c r="A2681" s="70"/>
      <c r="B2681" s="70"/>
      <c r="C2681" s="70"/>
    </row>
    <row r="2682" spans="1:3" ht="16.5">
      <c r="A2682" s="70"/>
      <c r="B2682" s="70"/>
      <c r="C2682" s="70"/>
    </row>
    <row r="2683" spans="1:3" ht="16.5">
      <c r="A2683" s="70"/>
      <c r="B2683" s="70"/>
      <c r="C2683" s="70"/>
    </row>
    <row r="2684" spans="1:3" ht="16.5">
      <c r="A2684" s="70"/>
      <c r="B2684" s="70"/>
      <c r="C2684" s="70"/>
    </row>
    <row r="2685" spans="1:3" ht="16.5">
      <c r="A2685" s="70"/>
      <c r="B2685" s="70"/>
      <c r="C2685" s="70"/>
    </row>
    <row r="2686" spans="1:3" ht="16.5">
      <c r="A2686" s="70"/>
      <c r="B2686" s="70"/>
      <c r="C2686" s="70"/>
    </row>
    <row r="2687" spans="1:3" ht="16.5">
      <c r="A2687" s="70"/>
      <c r="B2687" s="70"/>
      <c r="C2687" s="70"/>
    </row>
    <row r="2688" spans="1:3" ht="16.5">
      <c r="A2688" s="70"/>
      <c r="B2688" s="70"/>
      <c r="C2688" s="70"/>
    </row>
    <row r="2689" spans="1:3" ht="16.5">
      <c r="A2689" s="70"/>
      <c r="B2689" s="70"/>
      <c r="C2689" s="70"/>
    </row>
    <row r="2690" spans="1:3" ht="16.5">
      <c r="A2690" s="70"/>
      <c r="B2690" s="70"/>
      <c r="C2690" s="70"/>
    </row>
    <row r="2691" spans="1:3" ht="16.5">
      <c r="A2691" s="70"/>
      <c r="B2691" s="70"/>
      <c r="C2691" s="70"/>
    </row>
    <row r="2692" spans="1:3" ht="16.5">
      <c r="A2692" s="70"/>
      <c r="B2692" s="70"/>
      <c r="C2692" s="70"/>
    </row>
    <row r="2693" spans="1:3" ht="16.5">
      <c r="A2693" s="70"/>
      <c r="B2693" s="70"/>
      <c r="C2693" s="70"/>
    </row>
    <row r="2694" spans="1:3" ht="16.5">
      <c r="A2694" s="70"/>
      <c r="B2694" s="70"/>
      <c r="C2694" s="70"/>
    </row>
    <row r="2695" spans="1:3" ht="16.5">
      <c r="A2695" s="70"/>
      <c r="B2695" s="70"/>
      <c r="C2695" s="70"/>
    </row>
    <row r="2696" spans="1:3" ht="16.5">
      <c r="A2696" s="70"/>
      <c r="B2696" s="70"/>
      <c r="C2696" s="70"/>
    </row>
    <row r="2697" spans="1:3" ht="16.5">
      <c r="A2697" s="70"/>
      <c r="B2697" s="70"/>
      <c r="C2697" s="70"/>
    </row>
    <row r="2698" spans="1:3" ht="16.5">
      <c r="A2698" s="70"/>
      <c r="B2698" s="70"/>
      <c r="C2698" s="70"/>
    </row>
    <row r="2699" spans="1:3" ht="16.5">
      <c r="A2699" s="70"/>
      <c r="B2699" s="70"/>
      <c r="C2699" s="70"/>
    </row>
    <row r="2700" spans="1:3" ht="16.5">
      <c r="A2700" s="70"/>
      <c r="B2700" s="70"/>
      <c r="C2700" s="70"/>
    </row>
    <row r="2701" spans="1:3" ht="16.5">
      <c r="A2701" s="70"/>
      <c r="B2701" s="70"/>
      <c r="C2701" s="70"/>
    </row>
    <row r="2702" spans="1:3" ht="16.5">
      <c r="A2702" s="70"/>
      <c r="B2702" s="70"/>
      <c r="C2702" s="70"/>
    </row>
    <row r="2703" spans="1:3" ht="16.5">
      <c r="A2703" s="70"/>
      <c r="B2703" s="70"/>
      <c r="C2703" s="70"/>
    </row>
    <row r="2704" spans="1:3" ht="16.5">
      <c r="A2704" s="70"/>
      <c r="B2704" s="70"/>
      <c r="C2704" s="70"/>
    </row>
    <row r="2705" spans="1:3" ht="16.5">
      <c r="A2705" s="70"/>
      <c r="B2705" s="70"/>
      <c r="C2705" s="70"/>
    </row>
    <row r="2706" spans="1:3" ht="16.5">
      <c r="A2706" s="70"/>
      <c r="B2706" s="70"/>
      <c r="C2706" s="70"/>
    </row>
    <row r="2707" spans="1:3" ht="16.5">
      <c r="A2707" s="70"/>
      <c r="B2707" s="70"/>
      <c r="C2707" s="70"/>
    </row>
    <row r="2708" spans="1:3" ht="16.5">
      <c r="A2708" s="70"/>
      <c r="B2708" s="70"/>
      <c r="C2708" s="70"/>
    </row>
    <row r="2709" spans="1:3" ht="16.5">
      <c r="A2709" s="70"/>
      <c r="B2709" s="70"/>
      <c r="C2709" s="70"/>
    </row>
    <row r="2710" spans="1:3" ht="16.5">
      <c r="A2710" s="70"/>
      <c r="B2710" s="70"/>
      <c r="C2710" s="70"/>
    </row>
    <row r="2711" spans="1:3" ht="16.5">
      <c r="A2711" s="70"/>
      <c r="B2711" s="70"/>
      <c r="C2711" s="70"/>
    </row>
    <row r="2712" spans="1:3" ht="16.5">
      <c r="A2712" s="70"/>
      <c r="B2712" s="70"/>
      <c r="C2712" s="70"/>
    </row>
    <row r="2713" spans="1:3" ht="16.5">
      <c r="A2713" s="70"/>
      <c r="B2713" s="70"/>
      <c r="C2713" s="70"/>
    </row>
    <row r="2714" spans="1:3" ht="16.5">
      <c r="A2714" s="70"/>
      <c r="B2714" s="70"/>
      <c r="C2714" s="70"/>
    </row>
    <row r="2715" spans="1:3" ht="16.5">
      <c r="A2715" s="70"/>
      <c r="B2715" s="70"/>
      <c r="C2715" s="70"/>
    </row>
    <row r="2716" spans="1:3" ht="16.5">
      <c r="A2716" s="70"/>
      <c r="B2716" s="70"/>
      <c r="C2716" s="70"/>
    </row>
    <row r="2717" spans="1:3" ht="16.5">
      <c r="A2717" s="70"/>
      <c r="B2717" s="70"/>
      <c r="C2717" s="70"/>
    </row>
    <row r="2718" spans="1:3" ht="16.5">
      <c r="A2718" s="70"/>
      <c r="B2718" s="70"/>
      <c r="C2718" s="70"/>
    </row>
    <row r="2719" spans="1:3" ht="16.5">
      <c r="A2719" s="70"/>
      <c r="B2719" s="70"/>
      <c r="C2719" s="70"/>
    </row>
    <row r="2720" spans="1:3" ht="16.5">
      <c r="A2720" s="70"/>
      <c r="B2720" s="70"/>
      <c r="C2720" s="70"/>
    </row>
    <row r="2721" spans="1:3" ht="16.5">
      <c r="A2721" s="70"/>
      <c r="B2721" s="70"/>
      <c r="C2721" s="70"/>
    </row>
    <row r="2722" spans="1:3" ht="16.5">
      <c r="A2722" s="70"/>
      <c r="B2722" s="70"/>
      <c r="C2722" s="70"/>
    </row>
    <row r="2723" spans="1:3" ht="16.5">
      <c r="A2723" s="70"/>
      <c r="B2723" s="70"/>
      <c r="C2723" s="70"/>
    </row>
    <row r="2724" spans="1:3" ht="16.5">
      <c r="A2724" s="70"/>
      <c r="B2724" s="70"/>
      <c r="C2724" s="70"/>
    </row>
    <row r="2725" spans="1:3" ht="16.5">
      <c r="A2725" s="70"/>
      <c r="B2725" s="70"/>
      <c r="C2725" s="70"/>
    </row>
    <row r="2726" spans="1:3" ht="16.5">
      <c r="A2726" s="70"/>
      <c r="B2726" s="70"/>
      <c r="C2726" s="70"/>
    </row>
    <row r="2727" spans="1:3" ht="16.5">
      <c r="A2727" s="70"/>
      <c r="B2727" s="70"/>
      <c r="C2727" s="70"/>
    </row>
    <row r="2728" spans="1:3" ht="16.5">
      <c r="A2728" s="70"/>
      <c r="B2728" s="70"/>
      <c r="C2728" s="70"/>
    </row>
    <row r="2729" spans="1:3" ht="16.5">
      <c r="A2729" s="70"/>
      <c r="B2729" s="70"/>
      <c r="C2729" s="70"/>
    </row>
    <row r="2730" spans="1:3" ht="16.5">
      <c r="A2730" s="70"/>
      <c r="B2730" s="70"/>
      <c r="C2730" s="70"/>
    </row>
    <row r="2731" spans="1:3" ht="16.5">
      <c r="A2731" s="70"/>
      <c r="B2731" s="70"/>
      <c r="C2731" s="70"/>
    </row>
    <row r="2732" spans="1:3" ht="16.5">
      <c r="A2732" s="70"/>
      <c r="B2732" s="70"/>
      <c r="C2732" s="70"/>
    </row>
    <row r="2733" spans="1:3" ht="16.5">
      <c r="A2733" s="70"/>
      <c r="B2733" s="70"/>
      <c r="C2733" s="70"/>
    </row>
    <row r="2734" spans="1:3" ht="16.5">
      <c r="A2734" s="70"/>
      <c r="B2734" s="70"/>
      <c r="C2734" s="70"/>
    </row>
    <row r="2735" spans="1:3" ht="16.5">
      <c r="A2735" s="70"/>
      <c r="B2735" s="70"/>
      <c r="C2735" s="70"/>
    </row>
    <row r="2736" spans="1:3" ht="16.5">
      <c r="A2736" s="70"/>
      <c r="B2736" s="70"/>
      <c r="C2736" s="70"/>
    </row>
    <row r="2737" spans="1:3" ht="16.5">
      <c r="A2737" s="70"/>
      <c r="B2737" s="70"/>
      <c r="C2737" s="70"/>
    </row>
    <row r="2738" spans="1:3" ht="16.5">
      <c r="A2738" s="70"/>
      <c r="B2738" s="70"/>
      <c r="C2738" s="70"/>
    </row>
    <row r="2739" spans="1:3" ht="16.5">
      <c r="A2739" s="70"/>
      <c r="B2739" s="70"/>
      <c r="C2739" s="70"/>
    </row>
    <row r="2740" spans="1:3" ht="16.5">
      <c r="A2740" s="70"/>
      <c r="B2740" s="70"/>
      <c r="C2740" s="70"/>
    </row>
    <row r="2741" spans="1:3" ht="16.5">
      <c r="A2741" s="70"/>
      <c r="B2741" s="70"/>
      <c r="C2741" s="70"/>
    </row>
    <row r="2742" spans="1:3" ht="16.5">
      <c r="A2742" s="70"/>
      <c r="B2742" s="70"/>
      <c r="C2742" s="70"/>
    </row>
    <row r="2743" spans="1:3" ht="16.5">
      <c r="A2743" s="70"/>
      <c r="B2743" s="70"/>
      <c r="C2743" s="70"/>
    </row>
    <row r="2744" spans="1:3" ht="16.5">
      <c r="A2744" s="70"/>
      <c r="B2744" s="70"/>
      <c r="C2744" s="70"/>
    </row>
    <row r="2745" spans="1:3" ht="16.5">
      <c r="A2745" s="70"/>
      <c r="B2745" s="70"/>
      <c r="C2745" s="70"/>
    </row>
    <row r="2746" spans="1:3" ht="16.5">
      <c r="A2746" s="70"/>
      <c r="B2746" s="70"/>
      <c r="C2746" s="70"/>
    </row>
    <row r="2747" spans="1:3" ht="16.5">
      <c r="A2747" s="70"/>
      <c r="B2747" s="70"/>
      <c r="C2747" s="70"/>
    </row>
    <row r="2748" spans="1:3" ht="16.5">
      <c r="A2748" s="70"/>
      <c r="B2748" s="70"/>
      <c r="C2748" s="70"/>
    </row>
    <row r="2749" spans="1:3" ht="16.5">
      <c r="A2749" s="70"/>
      <c r="B2749" s="70"/>
      <c r="C2749" s="70"/>
    </row>
    <row r="2750" spans="1:3" ht="16.5">
      <c r="A2750" s="70"/>
      <c r="B2750" s="70"/>
      <c r="C2750" s="70"/>
    </row>
    <row r="2751" spans="1:3" ht="16.5">
      <c r="A2751" s="70"/>
      <c r="B2751" s="70"/>
      <c r="C2751" s="70"/>
    </row>
    <row r="2752" spans="1:3" ht="16.5">
      <c r="A2752" s="70"/>
      <c r="B2752" s="70"/>
      <c r="C2752" s="70"/>
    </row>
    <row r="2753" spans="1:3" ht="16.5">
      <c r="A2753" s="70"/>
      <c r="B2753" s="70"/>
      <c r="C2753" s="70"/>
    </row>
    <row r="2754" spans="1:3" ht="16.5">
      <c r="A2754" s="70"/>
      <c r="B2754" s="70"/>
      <c r="C2754" s="70"/>
    </row>
    <row r="2755" spans="1:3" ht="16.5">
      <c r="A2755" s="70"/>
      <c r="B2755" s="70"/>
      <c r="C2755" s="70"/>
    </row>
    <row r="2756" spans="1:3" ht="16.5">
      <c r="A2756" s="70"/>
      <c r="B2756" s="70"/>
      <c r="C2756" s="70"/>
    </row>
    <row r="2757" spans="1:3" ht="16.5">
      <c r="A2757" s="70"/>
      <c r="B2757" s="70"/>
      <c r="C2757" s="70"/>
    </row>
    <row r="2758" spans="1:3" ht="16.5">
      <c r="A2758" s="70"/>
      <c r="B2758" s="70"/>
      <c r="C2758" s="70"/>
    </row>
    <row r="2759" spans="1:3" ht="16.5">
      <c r="A2759" s="70"/>
      <c r="B2759" s="70"/>
      <c r="C2759" s="70"/>
    </row>
    <row r="2760" spans="1:3" ht="16.5">
      <c r="A2760" s="70"/>
      <c r="B2760" s="70"/>
      <c r="C2760" s="70"/>
    </row>
    <row r="2761" spans="1:3" ht="16.5">
      <c r="A2761" s="70"/>
      <c r="B2761" s="70"/>
      <c r="C2761" s="70"/>
    </row>
    <row r="2762" spans="1:3" ht="16.5">
      <c r="A2762" s="70"/>
      <c r="B2762" s="70"/>
      <c r="C2762" s="70"/>
    </row>
    <row r="2763" spans="1:3" ht="16.5">
      <c r="A2763" s="70"/>
      <c r="B2763" s="70"/>
      <c r="C2763" s="70"/>
    </row>
    <row r="2764" spans="1:3" ht="16.5">
      <c r="A2764" s="70"/>
      <c r="B2764" s="70"/>
      <c r="C2764" s="70"/>
    </row>
    <row r="2765" spans="1:3" ht="16.5">
      <c r="A2765" s="70"/>
      <c r="B2765" s="70"/>
      <c r="C2765" s="70"/>
    </row>
    <row r="2766" spans="1:3" ht="16.5">
      <c r="A2766" s="70"/>
      <c r="B2766" s="70"/>
      <c r="C2766" s="70"/>
    </row>
    <row r="2767" spans="1:3" ht="16.5">
      <c r="A2767" s="70"/>
      <c r="B2767" s="70"/>
      <c r="C2767" s="70"/>
    </row>
    <row r="2768" spans="1:3" ht="16.5">
      <c r="A2768" s="70"/>
      <c r="B2768" s="70"/>
      <c r="C2768" s="70"/>
    </row>
    <row r="2769" spans="1:3" ht="16.5">
      <c r="A2769" s="70"/>
      <c r="B2769" s="70"/>
      <c r="C2769" s="70"/>
    </row>
    <row r="2770" spans="1:3" ht="16.5">
      <c r="A2770" s="70"/>
      <c r="B2770" s="70"/>
      <c r="C2770" s="70"/>
    </row>
    <row r="2771" spans="1:3" ht="16.5">
      <c r="A2771" s="70"/>
      <c r="B2771" s="70"/>
      <c r="C2771" s="70"/>
    </row>
    <row r="2772" spans="1:3" ht="16.5">
      <c r="A2772" s="70"/>
      <c r="B2772" s="70"/>
      <c r="C2772" s="70"/>
    </row>
    <row r="2773" spans="1:3" ht="16.5">
      <c r="A2773" s="70"/>
      <c r="B2773" s="70"/>
      <c r="C2773" s="70"/>
    </row>
    <row r="2774" spans="1:3" ht="16.5">
      <c r="A2774" s="70"/>
      <c r="B2774" s="70"/>
      <c r="C2774" s="70"/>
    </row>
    <row r="2775" spans="1:3" ht="16.5">
      <c r="A2775" s="70"/>
      <c r="B2775" s="70"/>
      <c r="C2775" s="70"/>
    </row>
    <row r="2776" spans="1:3" ht="16.5">
      <c r="A2776" s="70"/>
      <c r="B2776" s="70"/>
      <c r="C2776" s="70"/>
    </row>
    <row r="2777" spans="1:3" ht="16.5">
      <c r="A2777" s="70"/>
      <c r="B2777" s="70"/>
      <c r="C2777" s="70"/>
    </row>
    <row r="2778" spans="1:3" ht="16.5">
      <c r="A2778" s="70"/>
      <c r="B2778" s="70"/>
      <c r="C2778" s="70"/>
    </row>
    <row r="2779" spans="1:3" ht="16.5">
      <c r="A2779" s="70"/>
      <c r="B2779" s="70"/>
      <c r="C2779" s="70"/>
    </row>
    <row r="2780" spans="1:3" ht="16.5">
      <c r="A2780" s="70"/>
      <c r="B2780" s="70"/>
      <c r="C2780" s="70"/>
    </row>
    <row r="2781" spans="1:3" ht="16.5">
      <c r="A2781" s="70"/>
      <c r="B2781" s="70"/>
      <c r="C2781" s="70"/>
    </row>
    <row r="2782" spans="1:3" ht="16.5">
      <c r="A2782" s="70"/>
      <c r="B2782" s="70"/>
      <c r="C2782" s="70"/>
    </row>
    <row r="2783" spans="1:3" ht="16.5">
      <c r="A2783" s="70"/>
      <c r="B2783" s="70"/>
      <c r="C2783" s="70"/>
    </row>
    <row r="2784" spans="1:3" ht="16.5">
      <c r="A2784" s="70"/>
      <c r="B2784" s="70"/>
      <c r="C2784" s="70"/>
    </row>
    <row r="2785" spans="1:3" ht="16.5">
      <c r="A2785" s="70"/>
      <c r="B2785" s="70"/>
      <c r="C2785" s="70"/>
    </row>
    <row r="2786" spans="1:3" ht="16.5">
      <c r="A2786" s="70"/>
      <c r="B2786" s="70"/>
      <c r="C2786" s="70"/>
    </row>
    <row r="2787" spans="1:3" ht="16.5">
      <c r="A2787" s="70"/>
      <c r="B2787" s="70"/>
      <c r="C2787" s="70"/>
    </row>
    <row r="2788" spans="1:3" ht="16.5">
      <c r="A2788" s="70"/>
      <c r="B2788" s="70"/>
      <c r="C2788" s="70"/>
    </row>
    <row r="2789" spans="1:3" ht="16.5">
      <c r="A2789" s="70"/>
      <c r="B2789" s="70"/>
      <c r="C2789" s="70"/>
    </row>
    <row r="2790" spans="1:3" ht="16.5">
      <c r="A2790" s="70"/>
      <c r="B2790" s="70"/>
      <c r="C2790" s="70"/>
    </row>
    <row r="2791" spans="1:3" ht="16.5">
      <c r="A2791" s="70"/>
      <c r="B2791" s="70"/>
      <c r="C2791" s="70"/>
    </row>
    <row r="2792" spans="1:3" ht="16.5">
      <c r="A2792" s="70"/>
      <c r="B2792" s="70"/>
      <c r="C2792" s="70"/>
    </row>
    <row r="2793" spans="1:3" ht="16.5">
      <c r="A2793" s="70"/>
      <c r="B2793" s="70"/>
      <c r="C2793" s="70"/>
    </row>
    <row r="2794" spans="1:3" ht="16.5">
      <c r="A2794" s="70"/>
      <c r="B2794" s="70"/>
      <c r="C2794" s="70"/>
    </row>
    <row r="2795" spans="1:3" ht="16.5">
      <c r="A2795" s="70"/>
      <c r="B2795" s="70"/>
      <c r="C2795" s="70"/>
    </row>
    <row r="2796" spans="1:3" ht="16.5">
      <c r="A2796" s="70"/>
      <c r="B2796" s="70"/>
      <c r="C2796" s="70"/>
    </row>
    <row r="2797" spans="1:3" ht="16.5">
      <c r="A2797" s="70"/>
      <c r="B2797" s="70"/>
      <c r="C2797" s="70"/>
    </row>
    <row r="2798" spans="1:3" ht="16.5">
      <c r="A2798" s="70"/>
      <c r="B2798" s="70"/>
      <c r="C2798" s="70"/>
    </row>
    <row r="2799" spans="1:3" ht="16.5">
      <c r="A2799" s="70"/>
      <c r="B2799" s="70"/>
      <c r="C2799" s="70"/>
    </row>
    <row r="2800" spans="1:3" ht="16.5">
      <c r="A2800" s="70"/>
      <c r="B2800" s="70"/>
      <c r="C2800" s="70"/>
    </row>
    <row r="2801" spans="1:3" ht="16.5">
      <c r="A2801" s="70"/>
      <c r="B2801" s="70"/>
      <c r="C2801" s="70"/>
    </row>
    <row r="2802" spans="1:3" ht="16.5">
      <c r="A2802" s="70"/>
      <c r="B2802" s="70"/>
      <c r="C2802" s="70"/>
    </row>
    <row r="2803" spans="1:3" ht="16.5">
      <c r="A2803" s="70"/>
      <c r="B2803" s="70"/>
      <c r="C2803" s="70"/>
    </row>
    <row r="2804" spans="1:3" ht="16.5">
      <c r="A2804" s="70"/>
      <c r="B2804" s="70"/>
      <c r="C2804" s="70"/>
    </row>
    <row r="2805" spans="1:3" ht="16.5">
      <c r="A2805" s="70"/>
      <c r="B2805" s="70"/>
      <c r="C2805" s="70"/>
    </row>
    <row r="2806" spans="1:3" ht="16.5">
      <c r="A2806" s="70"/>
      <c r="B2806" s="70"/>
      <c r="C2806" s="70"/>
    </row>
    <row r="2807" spans="1:3" ht="16.5">
      <c r="A2807" s="70"/>
      <c r="B2807" s="70"/>
      <c r="C2807" s="70"/>
    </row>
    <row r="2808" spans="1:3" ht="16.5">
      <c r="A2808" s="70"/>
      <c r="B2808" s="70"/>
      <c r="C2808" s="70"/>
    </row>
    <row r="2809" spans="1:3" ht="16.5">
      <c r="A2809" s="70"/>
      <c r="B2809" s="70"/>
      <c r="C2809" s="70"/>
    </row>
    <row r="2810" spans="1:3" ht="16.5">
      <c r="A2810" s="70"/>
      <c r="B2810" s="70"/>
      <c r="C2810" s="70"/>
    </row>
    <row r="2811" spans="1:3" ht="16.5">
      <c r="A2811" s="70"/>
      <c r="B2811" s="70"/>
      <c r="C2811" s="70"/>
    </row>
    <row r="2812" spans="1:3" ht="16.5">
      <c r="A2812" s="70"/>
      <c r="B2812" s="70"/>
      <c r="C2812" s="70"/>
    </row>
    <row r="2813" spans="1:3" ht="16.5">
      <c r="A2813" s="70"/>
      <c r="B2813" s="70"/>
      <c r="C2813" s="70"/>
    </row>
    <row r="2814" spans="1:3" ht="16.5">
      <c r="A2814" s="70"/>
      <c r="B2814" s="70"/>
      <c r="C2814" s="70"/>
    </row>
    <row r="2815" spans="1:3" ht="16.5">
      <c r="A2815" s="70"/>
      <c r="B2815" s="70"/>
      <c r="C2815" s="70"/>
    </row>
    <row r="2816" spans="1:3" ht="16.5">
      <c r="A2816" s="70"/>
      <c r="B2816" s="70"/>
      <c r="C2816" s="70"/>
    </row>
    <row r="2817" spans="1:3" ht="16.5">
      <c r="A2817" s="70"/>
      <c r="B2817" s="70"/>
      <c r="C2817" s="70"/>
    </row>
    <row r="2818" spans="1:3" ht="16.5">
      <c r="A2818" s="70"/>
      <c r="B2818" s="70"/>
      <c r="C2818" s="70"/>
    </row>
    <row r="2819" spans="1:3" ht="16.5">
      <c r="A2819" s="70"/>
      <c r="B2819" s="70"/>
      <c r="C2819" s="70"/>
    </row>
    <row r="2820" spans="1:3" ht="16.5">
      <c r="A2820" s="70"/>
      <c r="B2820" s="70"/>
      <c r="C2820" s="70"/>
    </row>
    <row r="2821" spans="1:3" ht="16.5">
      <c r="A2821" s="70"/>
      <c r="B2821" s="70"/>
      <c r="C2821" s="70"/>
    </row>
    <row r="2822" spans="1:3" ht="16.5">
      <c r="A2822" s="70"/>
      <c r="B2822" s="70"/>
      <c r="C2822" s="70"/>
    </row>
    <row r="2823" spans="1:3" ht="16.5">
      <c r="A2823" s="70"/>
      <c r="B2823" s="70"/>
      <c r="C2823" s="70"/>
    </row>
    <row r="2824" spans="1:3" ht="16.5">
      <c r="A2824" s="70"/>
      <c r="B2824" s="70"/>
      <c r="C2824" s="70"/>
    </row>
    <row r="2825" spans="1:3" ht="16.5">
      <c r="A2825" s="70"/>
      <c r="B2825" s="70"/>
      <c r="C2825" s="70"/>
    </row>
    <row r="2826" spans="1:3" ht="16.5">
      <c r="A2826" s="70"/>
      <c r="B2826" s="70"/>
      <c r="C2826" s="70"/>
    </row>
    <row r="2827" spans="1:3" ht="16.5">
      <c r="A2827" s="70"/>
      <c r="B2827" s="70"/>
      <c r="C2827" s="70"/>
    </row>
    <row r="2828" spans="1:3" ht="16.5">
      <c r="A2828" s="70"/>
      <c r="B2828" s="70"/>
      <c r="C2828" s="70"/>
    </row>
    <row r="2829" spans="1:3" ht="16.5">
      <c r="A2829" s="70"/>
      <c r="B2829" s="70"/>
      <c r="C2829" s="70"/>
    </row>
    <row r="2830" spans="1:3" ht="16.5">
      <c r="A2830" s="70"/>
      <c r="B2830" s="70"/>
      <c r="C2830" s="70"/>
    </row>
    <row r="2831" spans="1:3" ht="16.5">
      <c r="A2831" s="70"/>
      <c r="B2831" s="70"/>
      <c r="C2831" s="70"/>
    </row>
    <row r="2832" spans="1:3" ht="16.5">
      <c r="A2832" s="70"/>
      <c r="B2832" s="70"/>
      <c r="C2832" s="70"/>
    </row>
    <row r="2833" spans="1:3" ht="16.5">
      <c r="A2833" s="70"/>
      <c r="B2833" s="70"/>
      <c r="C2833" s="70"/>
    </row>
    <row r="2834" spans="1:3" ht="16.5">
      <c r="A2834" s="70"/>
      <c r="B2834" s="70"/>
      <c r="C2834" s="70"/>
    </row>
    <row r="2835" spans="1:3" ht="16.5">
      <c r="A2835" s="70"/>
      <c r="B2835" s="70"/>
      <c r="C2835" s="70"/>
    </row>
    <row r="2836" spans="1:3" ht="16.5">
      <c r="A2836" s="70"/>
      <c r="B2836" s="70"/>
      <c r="C2836" s="70"/>
    </row>
    <row r="2837" spans="1:3" ht="16.5">
      <c r="A2837" s="70"/>
      <c r="B2837" s="70"/>
      <c r="C2837" s="70"/>
    </row>
    <row r="2838" spans="1:3" ht="16.5">
      <c r="A2838" s="70"/>
      <c r="B2838" s="70"/>
      <c r="C2838" s="70"/>
    </row>
    <row r="2839" spans="1:3" ht="16.5">
      <c r="A2839" s="70"/>
      <c r="B2839" s="70"/>
      <c r="C2839" s="70"/>
    </row>
    <row r="2840" spans="1:3" ht="16.5">
      <c r="A2840" s="70"/>
      <c r="B2840" s="70"/>
      <c r="C2840" s="70"/>
    </row>
    <row r="2841" spans="1:3" ht="16.5">
      <c r="A2841" s="70"/>
      <c r="B2841" s="70"/>
      <c r="C2841" s="70"/>
    </row>
    <row r="2842" spans="1:3" ht="16.5">
      <c r="A2842" s="70"/>
      <c r="B2842" s="70"/>
      <c r="C2842" s="70"/>
    </row>
    <row r="2843" spans="1:3" ht="16.5">
      <c r="A2843" s="70"/>
      <c r="B2843" s="70"/>
      <c r="C2843" s="70"/>
    </row>
    <row r="2844" spans="1:3" ht="16.5">
      <c r="A2844" s="70"/>
      <c r="B2844" s="70"/>
      <c r="C2844" s="70"/>
    </row>
    <row r="2845" spans="1:3" ht="16.5">
      <c r="A2845" s="70"/>
      <c r="B2845" s="70"/>
      <c r="C2845" s="70"/>
    </row>
    <row r="2846" spans="1:3" ht="16.5">
      <c r="A2846" s="70"/>
      <c r="B2846" s="70"/>
      <c r="C2846" s="70"/>
    </row>
    <row r="2847" spans="1:3" ht="16.5">
      <c r="A2847" s="70"/>
      <c r="B2847" s="70"/>
      <c r="C2847" s="70"/>
    </row>
    <row r="2848" spans="1:3" ht="16.5">
      <c r="A2848" s="70"/>
      <c r="B2848" s="70"/>
      <c r="C2848" s="70"/>
    </row>
    <row r="2849" spans="1:3" ht="16.5">
      <c r="A2849" s="70"/>
      <c r="B2849" s="70"/>
      <c r="C2849" s="70"/>
    </row>
    <row r="2850" spans="1:3" ht="16.5">
      <c r="A2850" s="70"/>
      <c r="B2850" s="70"/>
      <c r="C2850" s="70"/>
    </row>
    <row r="2851" spans="1:3" ht="16.5">
      <c r="A2851" s="70"/>
      <c r="B2851" s="70"/>
      <c r="C2851" s="70"/>
    </row>
    <row r="2852" spans="1:3" ht="16.5">
      <c r="A2852" s="70"/>
      <c r="B2852" s="70"/>
      <c r="C2852" s="70"/>
    </row>
    <row r="2853" spans="1:3" ht="16.5">
      <c r="A2853" s="70"/>
      <c r="B2853" s="70"/>
      <c r="C2853" s="70"/>
    </row>
    <row r="2854" spans="1:3" ht="16.5">
      <c r="A2854" s="70"/>
      <c r="B2854" s="70"/>
      <c r="C2854" s="70"/>
    </row>
    <row r="2855" spans="1:3" ht="16.5">
      <c r="A2855" s="70"/>
      <c r="B2855" s="70"/>
      <c r="C2855" s="70"/>
    </row>
    <row r="2856" spans="1:3" ht="16.5">
      <c r="A2856" s="70"/>
      <c r="B2856" s="70"/>
      <c r="C2856" s="70"/>
    </row>
    <row r="2857" spans="1:3" ht="16.5">
      <c r="A2857" s="70"/>
      <c r="B2857" s="70"/>
      <c r="C2857" s="70"/>
    </row>
    <row r="2858" spans="1:3" ht="16.5">
      <c r="A2858" s="70"/>
      <c r="B2858" s="70"/>
      <c r="C2858" s="70"/>
    </row>
    <row r="2859" spans="1:3" ht="16.5">
      <c r="A2859" s="70"/>
      <c r="B2859" s="70"/>
      <c r="C2859" s="70"/>
    </row>
    <row r="2860" spans="1:3" ht="16.5">
      <c r="A2860" s="70"/>
      <c r="B2860" s="70"/>
      <c r="C2860" s="70"/>
    </row>
    <row r="2861" spans="1:3" ht="16.5">
      <c r="A2861" s="70"/>
      <c r="B2861" s="70"/>
      <c r="C2861" s="70"/>
    </row>
    <row r="2862" spans="1:3" ht="16.5">
      <c r="A2862" s="70"/>
      <c r="B2862" s="70"/>
      <c r="C2862" s="70"/>
    </row>
    <row r="2863" spans="1:3" ht="16.5">
      <c r="A2863" s="70"/>
      <c r="B2863" s="70"/>
      <c r="C2863" s="70"/>
    </row>
    <row r="2864" spans="1:3" ht="16.5">
      <c r="A2864" s="70"/>
      <c r="B2864" s="70"/>
      <c r="C2864" s="70"/>
    </row>
    <row r="2865" spans="1:3" ht="16.5">
      <c r="A2865" s="70"/>
      <c r="B2865" s="70"/>
      <c r="C2865" s="70"/>
    </row>
    <row r="2866" spans="1:3" ht="16.5">
      <c r="A2866" s="70"/>
      <c r="B2866" s="70"/>
      <c r="C2866" s="70"/>
    </row>
    <row r="2867" spans="1:3" ht="16.5">
      <c r="A2867" s="70"/>
      <c r="B2867" s="70"/>
      <c r="C2867" s="70"/>
    </row>
    <row r="2868" spans="1:3" ht="16.5">
      <c r="A2868" s="70"/>
      <c r="B2868" s="70"/>
      <c r="C2868" s="70"/>
    </row>
    <row r="2869" spans="1:3" ht="16.5">
      <c r="A2869" s="70"/>
      <c r="B2869" s="70"/>
      <c r="C2869" s="70"/>
    </row>
    <row r="2870" spans="1:3" ht="16.5">
      <c r="A2870" s="70"/>
      <c r="B2870" s="70"/>
      <c r="C2870" s="70"/>
    </row>
    <row r="2871" spans="1:3" ht="16.5">
      <c r="A2871" s="70"/>
      <c r="B2871" s="70"/>
      <c r="C2871" s="70"/>
    </row>
    <row r="2872" spans="1:3" ht="16.5">
      <c r="A2872" s="70"/>
      <c r="B2872" s="70"/>
      <c r="C2872" s="70"/>
    </row>
    <row r="2873" spans="1:3" ht="16.5">
      <c r="A2873" s="70"/>
      <c r="B2873" s="70"/>
      <c r="C2873" s="70"/>
    </row>
    <row r="2874" spans="1:3" ht="16.5">
      <c r="A2874" s="70"/>
      <c r="B2874" s="70"/>
      <c r="C2874" s="70"/>
    </row>
    <row r="2875" spans="1:3" ht="16.5">
      <c r="A2875" s="70"/>
      <c r="B2875" s="70"/>
      <c r="C2875" s="70"/>
    </row>
    <row r="2876" spans="1:3" ht="16.5">
      <c r="A2876" s="70"/>
      <c r="B2876" s="70"/>
      <c r="C2876" s="70"/>
    </row>
    <row r="2877" spans="1:3" ht="16.5">
      <c r="A2877" s="70"/>
      <c r="B2877" s="70"/>
      <c r="C2877" s="70"/>
    </row>
    <row r="2878" spans="1:3" ht="16.5">
      <c r="A2878" s="70"/>
      <c r="B2878" s="70"/>
      <c r="C2878" s="70"/>
    </row>
    <row r="2879" spans="1:3" ht="16.5">
      <c r="A2879" s="70"/>
      <c r="B2879" s="70"/>
      <c r="C2879" s="70"/>
    </row>
    <row r="2880" spans="1:3" ht="16.5">
      <c r="A2880" s="70"/>
      <c r="B2880" s="70"/>
      <c r="C2880" s="70"/>
    </row>
    <row r="2881" spans="1:3" ht="16.5">
      <c r="A2881" s="70"/>
      <c r="B2881" s="70"/>
      <c r="C2881" s="70"/>
    </row>
    <row r="2882" spans="1:3" ht="16.5">
      <c r="A2882" s="70"/>
      <c r="B2882" s="70"/>
      <c r="C2882" s="70"/>
    </row>
    <row r="2883" spans="1:3" ht="16.5">
      <c r="A2883" s="70"/>
      <c r="B2883" s="70"/>
      <c r="C2883" s="70"/>
    </row>
    <row r="2884" spans="1:3" ht="16.5">
      <c r="A2884" s="70"/>
      <c r="B2884" s="70"/>
      <c r="C2884" s="70"/>
    </row>
    <row r="2885" spans="1:3" ht="16.5">
      <c r="A2885" s="70"/>
      <c r="B2885" s="70"/>
      <c r="C2885" s="70"/>
    </row>
    <row r="2886" spans="1:3" ht="16.5">
      <c r="A2886" s="70"/>
      <c r="B2886" s="70"/>
      <c r="C2886" s="70"/>
    </row>
    <row r="2887" spans="1:3" ht="16.5">
      <c r="A2887" s="70"/>
      <c r="B2887" s="70"/>
      <c r="C2887" s="70"/>
    </row>
    <row r="2888" spans="1:3" ht="16.5">
      <c r="A2888" s="70"/>
      <c r="B2888" s="70"/>
      <c r="C2888" s="70"/>
    </row>
    <row r="2889" spans="1:3" ht="16.5">
      <c r="A2889" s="70"/>
      <c r="B2889" s="70"/>
      <c r="C2889" s="70"/>
    </row>
    <row r="2890" spans="1:3" ht="16.5">
      <c r="A2890" s="70"/>
      <c r="B2890" s="70"/>
      <c r="C2890" s="70"/>
    </row>
    <row r="2891" spans="1:3" ht="16.5">
      <c r="A2891" s="70"/>
      <c r="B2891" s="70"/>
      <c r="C2891" s="70"/>
    </row>
    <row r="2892" spans="1:3" ht="16.5">
      <c r="A2892" s="70"/>
      <c r="B2892" s="70"/>
      <c r="C2892" s="70"/>
    </row>
    <row r="2893" spans="1:3" ht="16.5">
      <c r="A2893" s="70"/>
      <c r="B2893" s="70"/>
      <c r="C2893" s="70"/>
    </row>
    <row r="2894" spans="1:3" ht="16.5">
      <c r="A2894" s="70"/>
      <c r="B2894" s="70"/>
      <c r="C2894" s="70"/>
    </row>
    <row r="2895" spans="1:3" ht="16.5">
      <c r="A2895" s="70"/>
      <c r="B2895" s="70"/>
      <c r="C2895" s="70"/>
    </row>
    <row r="2896" spans="1:3" ht="16.5">
      <c r="A2896" s="70"/>
      <c r="B2896" s="70"/>
      <c r="C2896" s="70"/>
    </row>
    <row r="2897" spans="1:3" ht="16.5">
      <c r="A2897" s="70"/>
      <c r="B2897" s="70"/>
      <c r="C2897" s="70"/>
    </row>
    <row r="2898" spans="1:3" ht="16.5">
      <c r="A2898" s="70"/>
      <c r="B2898" s="70"/>
      <c r="C2898" s="70"/>
    </row>
    <row r="2899" spans="1:3" ht="16.5">
      <c r="A2899" s="70"/>
      <c r="B2899" s="70"/>
      <c r="C2899" s="70"/>
    </row>
    <row r="2900" spans="1:3" ht="16.5">
      <c r="A2900" s="70"/>
      <c r="B2900" s="70"/>
      <c r="C2900" s="70"/>
    </row>
    <row r="2901" spans="1:3" ht="16.5">
      <c r="A2901" s="70"/>
      <c r="B2901" s="70"/>
      <c r="C2901" s="70"/>
    </row>
    <row r="2902" spans="1:3" ht="16.5">
      <c r="A2902" s="70"/>
      <c r="B2902" s="70"/>
      <c r="C2902" s="70"/>
    </row>
    <row r="2903" spans="1:3" ht="16.5">
      <c r="A2903" s="70"/>
      <c r="B2903" s="70"/>
      <c r="C2903" s="70"/>
    </row>
    <row r="2904" spans="1:3" ht="16.5">
      <c r="A2904" s="70"/>
      <c r="B2904" s="70"/>
      <c r="C2904" s="70"/>
    </row>
    <row r="2905" spans="1:3" ht="16.5">
      <c r="A2905" s="70"/>
      <c r="B2905" s="70"/>
      <c r="C2905" s="70"/>
    </row>
    <row r="2906" spans="1:3" ht="16.5">
      <c r="A2906" s="70"/>
      <c r="B2906" s="70"/>
      <c r="C2906" s="70"/>
    </row>
    <row r="2907" spans="1:3" ht="16.5">
      <c r="A2907" s="70"/>
      <c r="B2907" s="70"/>
      <c r="C2907" s="70"/>
    </row>
    <row r="2908" spans="1:3" ht="16.5">
      <c r="A2908" s="70"/>
      <c r="B2908" s="70"/>
      <c r="C2908" s="70"/>
    </row>
    <row r="2909" spans="1:3" ht="16.5">
      <c r="A2909" s="70"/>
      <c r="B2909" s="70"/>
      <c r="C2909" s="70"/>
    </row>
    <row r="2910" spans="1:3" ht="16.5">
      <c r="A2910" s="70"/>
      <c r="B2910" s="70"/>
      <c r="C2910" s="70"/>
    </row>
    <row r="2911" spans="1:3" ht="16.5">
      <c r="A2911" s="70"/>
      <c r="B2911" s="70"/>
      <c r="C2911" s="70"/>
    </row>
    <row r="2912" spans="1:3" ht="16.5">
      <c r="A2912" s="70"/>
      <c r="B2912" s="70"/>
      <c r="C2912" s="70"/>
    </row>
    <row r="2913" spans="1:3" ht="16.5">
      <c r="A2913" s="70"/>
      <c r="B2913" s="70"/>
      <c r="C2913" s="70"/>
    </row>
    <row r="2914" spans="1:3" ht="16.5">
      <c r="A2914" s="70"/>
      <c r="B2914" s="70"/>
      <c r="C2914" s="70"/>
    </row>
    <row r="2915" spans="1:3" ht="16.5">
      <c r="A2915" s="70"/>
      <c r="B2915" s="70"/>
      <c r="C2915" s="70"/>
    </row>
    <row r="2916" spans="1:3" ht="16.5">
      <c r="A2916" s="70"/>
      <c r="B2916" s="70"/>
      <c r="C2916" s="70"/>
    </row>
    <row r="2917" spans="1:3" ht="16.5">
      <c r="A2917" s="70"/>
      <c r="B2917" s="70"/>
      <c r="C2917" s="70"/>
    </row>
    <row r="2918" spans="1:3" ht="16.5">
      <c r="A2918" s="70"/>
      <c r="B2918" s="70"/>
      <c r="C2918" s="70"/>
    </row>
    <row r="2919" spans="1:3" ht="16.5">
      <c r="A2919" s="70"/>
      <c r="B2919" s="70"/>
      <c r="C2919" s="70"/>
    </row>
    <row r="2920" spans="1:3" ht="16.5">
      <c r="A2920" s="70"/>
      <c r="B2920" s="70"/>
      <c r="C2920" s="70"/>
    </row>
    <row r="2921" spans="1:3" ht="16.5">
      <c r="A2921" s="70"/>
      <c r="B2921" s="70"/>
      <c r="C2921" s="70"/>
    </row>
    <row r="2922" spans="1:3" ht="16.5">
      <c r="A2922" s="70"/>
      <c r="B2922" s="70"/>
      <c r="C2922" s="70"/>
    </row>
    <row r="2923" spans="1:3" ht="16.5">
      <c r="A2923" s="70"/>
      <c r="B2923" s="70"/>
      <c r="C2923" s="70"/>
    </row>
    <row r="2924" spans="1:3" ht="16.5">
      <c r="A2924" s="70"/>
      <c r="B2924" s="70"/>
      <c r="C2924" s="70"/>
    </row>
    <row r="2925" spans="1:3" ht="16.5">
      <c r="A2925" s="70"/>
      <c r="B2925" s="70"/>
      <c r="C2925" s="70"/>
    </row>
    <row r="2926" spans="1:3" ht="16.5">
      <c r="A2926" s="70"/>
      <c r="B2926" s="70"/>
      <c r="C2926" s="70"/>
    </row>
    <row r="2927" spans="1:3" ht="16.5">
      <c r="A2927" s="70"/>
      <c r="B2927" s="70"/>
      <c r="C2927" s="70"/>
    </row>
    <row r="2928" spans="1:3" ht="16.5">
      <c r="A2928" s="70"/>
      <c r="B2928" s="70"/>
      <c r="C2928" s="70"/>
    </row>
    <row r="2929" spans="1:3" ht="16.5">
      <c r="A2929" s="70"/>
      <c r="B2929" s="70"/>
      <c r="C2929" s="70"/>
    </row>
    <row r="2930" spans="1:3" ht="16.5">
      <c r="A2930" s="70"/>
      <c r="B2930" s="70"/>
      <c r="C2930" s="70"/>
    </row>
    <row r="2931" spans="1:3" ht="16.5">
      <c r="A2931" s="70"/>
      <c r="B2931" s="70"/>
      <c r="C2931" s="70"/>
    </row>
    <row r="2932" spans="1:3" ht="16.5">
      <c r="A2932" s="70"/>
      <c r="B2932" s="70"/>
      <c r="C2932" s="70"/>
    </row>
    <row r="2933" spans="1:3" ht="16.5">
      <c r="A2933" s="70"/>
      <c r="B2933" s="70"/>
      <c r="C2933" s="70"/>
    </row>
    <row r="2934" spans="1:3" ht="16.5">
      <c r="A2934" s="70"/>
      <c r="B2934" s="70"/>
      <c r="C2934" s="70"/>
    </row>
    <row r="2935" spans="1:3" ht="16.5">
      <c r="A2935" s="70"/>
      <c r="B2935" s="70"/>
      <c r="C2935" s="70"/>
    </row>
    <row r="2936" spans="1:3" ht="16.5">
      <c r="A2936" s="70"/>
      <c r="B2936" s="70"/>
      <c r="C2936" s="70"/>
    </row>
    <row r="2937" spans="1:3" ht="16.5">
      <c r="A2937" s="70"/>
      <c r="B2937" s="70"/>
      <c r="C2937" s="70"/>
    </row>
    <row r="2938" spans="1:3" ht="16.5">
      <c r="A2938" s="70"/>
      <c r="B2938" s="70"/>
      <c r="C2938" s="70"/>
    </row>
    <row r="2939" spans="1:3" ht="16.5">
      <c r="A2939" s="70"/>
      <c r="B2939" s="70"/>
      <c r="C2939" s="70"/>
    </row>
    <row r="2940" spans="1:3" ht="16.5">
      <c r="A2940" s="70"/>
      <c r="B2940" s="70"/>
      <c r="C2940" s="70"/>
    </row>
    <row r="2941" spans="1:3" ht="16.5">
      <c r="A2941" s="70"/>
      <c r="B2941" s="70"/>
      <c r="C2941" s="70"/>
    </row>
    <row r="2942" spans="1:3" ht="16.5">
      <c r="A2942" s="70"/>
      <c r="B2942" s="70"/>
      <c r="C2942" s="70"/>
    </row>
    <row r="2943" spans="1:3" ht="16.5">
      <c r="A2943" s="70"/>
      <c r="B2943" s="70"/>
      <c r="C2943" s="70"/>
    </row>
    <row r="2944" spans="1:3" ht="16.5">
      <c r="A2944" s="70"/>
      <c r="B2944" s="70"/>
      <c r="C2944" s="70"/>
    </row>
    <row r="2945" spans="1:3" ht="16.5">
      <c r="A2945" s="70"/>
      <c r="B2945" s="70"/>
      <c r="C2945" s="70"/>
    </row>
    <row r="2946" spans="1:3" ht="16.5">
      <c r="A2946" s="70"/>
      <c r="B2946" s="70"/>
      <c r="C2946" s="70"/>
    </row>
    <row r="2947" spans="1:3" ht="16.5">
      <c r="A2947" s="70"/>
      <c r="B2947" s="70"/>
      <c r="C2947" s="70"/>
    </row>
    <row r="2948" spans="1:3" ht="16.5">
      <c r="A2948" s="70"/>
      <c r="B2948" s="70"/>
      <c r="C2948" s="70"/>
    </row>
    <row r="2949" spans="1:3" ht="16.5">
      <c r="A2949" s="70"/>
      <c r="B2949" s="70"/>
      <c r="C2949" s="70"/>
    </row>
    <row r="2950" spans="1:3" ht="16.5">
      <c r="A2950" s="70"/>
      <c r="B2950" s="70"/>
      <c r="C2950" s="70"/>
    </row>
    <row r="2951" spans="1:3" ht="16.5">
      <c r="A2951" s="70"/>
      <c r="B2951" s="70"/>
      <c r="C2951" s="70"/>
    </row>
    <row r="2952" spans="1:3" ht="16.5">
      <c r="A2952" s="70"/>
      <c r="B2952" s="70"/>
      <c r="C2952" s="70"/>
    </row>
    <row r="2953" spans="1:3" ht="16.5">
      <c r="A2953" s="70"/>
      <c r="B2953" s="70"/>
      <c r="C2953" s="70"/>
    </row>
    <row r="2954" spans="1:3" ht="16.5">
      <c r="A2954" s="70"/>
      <c r="B2954" s="70"/>
      <c r="C2954" s="70"/>
    </row>
    <row r="2955" spans="1:3" ht="16.5">
      <c r="A2955" s="70"/>
      <c r="B2955" s="70"/>
      <c r="C2955" s="70"/>
    </row>
    <row r="2956" spans="1:3" ht="16.5">
      <c r="A2956" s="70"/>
      <c r="B2956" s="70"/>
      <c r="C2956" s="70"/>
    </row>
    <row r="2957" spans="1:3" ht="16.5">
      <c r="A2957" s="70"/>
      <c r="B2957" s="70"/>
      <c r="C2957" s="70"/>
    </row>
    <row r="2958" spans="1:3" ht="16.5">
      <c r="A2958" s="70"/>
      <c r="B2958" s="70"/>
      <c r="C2958" s="70"/>
    </row>
    <row r="2959" spans="1:3" ht="16.5">
      <c r="A2959" s="70"/>
      <c r="B2959" s="70"/>
      <c r="C2959" s="70"/>
    </row>
    <row r="2960" spans="1:3" ht="16.5">
      <c r="A2960" s="70"/>
      <c r="B2960" s="70"/>
      <c r="C2960" s="70"/>
    </row>
    <row r="2961" spans="1:3" ht="16.5">
      <c r="A2961" s="70"/>
      <c r="B2961" s="70"/>
      <c r="C2961" s="70"/>
    </row>
    <row r="2962" spans="1:3" ht="16.5">
      <c r="A2962" s="70"/>
      <c r="B2962" s="70"/>
      <c r="C2962" s="70"/>
    </row>
    <row r="2963" spans="1:3" ht="16.5">
      <c r="A2963" s="70"/>
      <c r="B2963" s="70"/>
      <c r="C2963" s="70"/>
    </row>
    <row r="2964" spans="1:3" ht="16.5">
      <c r="A2964" s="70"/>
      <c r="B2964" s="70"/>
      <c r="C2964" s="70"/>
    </row>
    <row r="2965" spans="1:3" ht="16.5">
      <c r="A2965" s="70"/>
      <c r="B2965" s="70"/>
      <c r="C2965" s="70"/>
    </row>
    <row r="2966" spans="1:3" ht="16.5">
      <c r="A2966" s="70"/>
      <c r="B2966" s="70"/>
      <c r="C2966" s="70"/>
    </row>
    <row r="2967" spans="1:3" ht="16.5">
      <c r="A2967" s="70"/>
      <c r="B2967" s="70"/>
      <c r="C2967" s="70"/>
    </row>
    <row r="2968" spans="1:3" ht="16.5">
      <c r="A2968" s="70"/>
      <c r="B2968" s="70"/>
      <c r="C2968" s="70"/>
    </row>
    <row r="2969" spans="1:3" ht="16.5">
      <c r="A2969" s="70"/>
      <c r="B2969" s="70"/>
      <c r="C2969" s="70"/>
    </row>
    <row r="2970" spans="1:3" ht="16.5">
      <c r="A2970" s="70"/>
      <c r="B2970" s="70"/>
      <c r="C2970" s="70"/>
    </row>
    <row r="2971" spans="1:3" ht="16.5">
      <c r="A2971" s="70"/>
      <c r="B2971" s="70"/>
      <c r="C2971" s="70"/>
    </row>
    <row r="2972" spans="1:3" ht="16.5">
      <c r="A2972" s="70"/>
      <c r="B2972" s="70"/>
      <c r="C2972" s="70"/>
    </row>
    <row r="2973" spans="1:3" ht="16.5">
      <c r="A2973" s="70"/>
      <c r="B2973" s="70"/>
      <c r="C2973" s="70"/>
    </row>
    <row r="2974" spans="1:3" ht="16.5">
      <c r="A2974" s="70"/>
      <c r="B2974" s="70"/>
      <c r="C2974" s="70"/>
    </row>
    <row r="2975" spans="1:3" ht="16.5">
      <c r="A2975" s="70"/>
      <c r="B2975" s="70"/>
      <c r="C2975" s="70"/>
    </row>
    <row r="2976" spans="1:3" ht="16.5">
      <c r="A2976" s="70"/>
      <c r="B2976" s="70"/>
      <c r="C2976" s="70"/>
    </row>
    <row r="2977" spans="1:3" ht="16.5">
      <c r="A2977" s="70"/>
      <c r="B2977" s="70"/>
      <c r="C2977" s="70"/>
    </row>
    <row r="2978" spans="1:3" ht="16.5">
      <c r="A2978" s="70"/>
      <c r="B2978" s="70"/>
      <c r="C2978" s="70"/>
    </row>
    <row r="2979" spans="1:3" ht="16.5">
      <c r="A2979" s="70"/>
      <c r="B2979" s="70"/>
      <c r="C2979" s="70"/>
    </row>
    <row r="2980" spans="1:3" ht="16.5">
      <c r="A2980" s="70"/>
      <c r="B2980" s="70"/>
      <c r="C2980" s="70"/>
    </row>
  </sheetData>
  <sheetProtection password="8FB6" sheet="1"/>
  <mergeCells count="5">
    <mergeCell ref="A14:B14"/>
    <mergeCell ref="A37:B37"/>
    <mergeCell ref="A38:B38"/>
    <mergeCell ref="A29:B29"/>
    <mergeCell ref="A36:B36"/>
  </mergeCells>
  <printOptions horizontalCentered="1" verticalCentered="1"/>
  <pageMargins left="0.75" right="0.75" top="1" bottom="1" header="0" footer="0"/>
  <pageSetup horizontalDpi="300" verticalDpi="300" orientation="portrait" scale="85" r:id="rId4"/>
  <drawing r:id="rId3"/>
  <legacyDrawing r:id="rId2"/>
</worksheet>
</file>

<file path=xl/worksheets/sheet20.xml><?xml version="1.0" encoding="utf-8"?>
<worksheet xmlns="http://schemas.openxmlformats.org/spreadsheetml/2006/main" xmlns:r="http://schemas.openxmlformats.org/officeDocument/2006/relationships">
  <dimension ref="A2:R76"/>
  <sheetViews>
    <sheetView showGridLines="0" zoomScale="90" zoomScaleNormal="90" zoomScalePageLayoutView="0" workbookViewId="0" topLeftCell="A32">
      <selection activeCell="D53" sqref="D53"/>
    </sheetView>
  </sheetViews>
  <sheetFormatPr defaultColWidth="11.421875" defaultRowHeight="12.75"/>
  <cols>
    <col min="1" max="1" width="37.8515625" style="0" customWidth="1"/>
    <col min="2" max="2" width="18.00390625" style="0" customWidth="1"/>
    <col min="3" max="4" width="19.7109375" style="0" customWidth="1"/>
    <col min="5" max="5" width="18.7109375" style="0" customWidth="1"/>
    <col min="6" max="6" width="18.57421875" style="0" customWidth="1"/>
    <col min="7" max="7" width="18.421875" style="0" customWidth="1"/>
    <col min="8" max="8" width="18.28125" style="0" customWidth="1"/>
    <col min="9" max="9" width="20.57421875" style="0" customWidth="1"/>
    <col min="11" max="11" width="11.140625" style="0" customWidth="1"/>
  </cols>
  <sheetData>
    <row r="2" spans="1:16" s="462" customFormat="1" ht="22.5">
      <c r="A2" s="877" t="s">
        <v>800</v>
      </c>
      <c r="B2" s="877"/>
      <c r="C2" s="877"/>
      <c r="D2" s="877"/>
      <c r="E2" s="877"/>
      <c r="F2" s="877"/>
      <c r="G2" s="877"/>
      <c r="H2" s="877"/>
      <c r="I2" s="877"/>
      <c r="J2" s="444"/>
      <c r="K2" s="444"/>
      <c r="L2" s="444"/>
      <c r="M2" s="444"/>
      <c r="N2" s="444"/>
      <c r="O2" s="444"/>
      <c r="P2" s="444"/>
    </row>
    <row r="3" spans="1:16" s="462" customFormat="1" ht="15">
      <c r="A3" s="444"/>
      <c r="B3" s="444"/>
      <c r="C3" s="444"/>
      <c r="D3" s="444"/>
      <c r="E3" s="444"/>
      <c r="F3" s="444"/>
      <c r="G3" s="444"/>
      <c r="H3" s="444"/>
      <c r="I3" s="444"/>
      <c r="J3" s="444"/>
      <c r="K3" s="444"/>
      <c r="L3" s="444"/>
      <c r="M3" s="444"/>
      <c r="N3" s="444"/>
      <c r="O3" s="444"/>
      <c r="P3" s="444"/>
    </row>
    <row r="4" spans="1:16" s="462" customFormat="1" ht="22.5">
      <c r="A4" s="878" t="str">
        <f>+DATOS!A3</f>
        <v>MUNICIPALIDAD DE FLORES</v>
      </c>
      <c r="B4" s="878"/>
      <c r="C4" s="878"/>
      <c r="D4" s="878"/>
      <c r="E4" s="878"/>
      <c r="F4" s="878"/>
      <c r="G4" s="878"/>
      <c r="H4" s="878"/>
      <c r="I4" s="878"/>
      <c r="J4" s="444"/>
      <c r="K4" s="444"/>
      <c r="L4" s="444"/>
      <c r="M4" s="444"/>
      <c r="N4" s="444"/>
      <c r="O4" s="444"/>
      <c r="P4" s="444"/>
    </row>
    <row r="5" spans="1:16" s="462" customFormat="1" ht="15">
      <c r="A5" s="445"/>
      <c r="B5" s="445"/>
      <c r="C5" s="445"/>
      <c r="D5" s="445"/>
      <c r="E5" s="445"/>
      <c r="F5" s="445"/>
      <c r="G5" s="445"/>
      <c r="H5" s="445"/>
      <c r="I5" s="445"/>
      <c r="J5" s="444"/>
      <c r="K5" s="444"/>
      <c r="L5" s="444"/>
      <c r="M5" s="444"/>
      <c r="N5" s="444"/>
      <c r="O5" s="444"/>
      <c r="P5" s="444"/>
    </row>
    <row r="6" spans="1:16" s="462" customFormat="1" ht="15">
      <c r="A6" s="876" t="s">
        <v>801</v>
      </c>
      <c r="B6" s="876"/>
      <c r="C6" s="876"/>
      <c r="D6" s="876"/>
      <c r="E6" s="876"/>
      <c r="F6" s="876"/>
      <c r="G6" s="876"/>
      <c r="H6" s="876"/>
      <c r="I6" s="876"/>
      <c r="J6" s="444"/>
      <c r="K6" s="444"/>
      <c r="L6" s="444"/>
      <c r="M6" s="444"/>
      <c r="N6" s="444"/>
      <c r="O6" s="444"/>
      <c r="P6" s="444"/>
    </row>
    <row r="7" spans="1:16" s="462" customFormat="1" ht="15">
      <c r="A7" s="876" t="s">
        <v>943</v>
      </c>
      <c r="B7" s="876"/>
      <c r="C7" s="876"/>
      <c r="D7" s="876"/>
      <c r="E7" s="876"/>
      <c r="F7" s="876"/>
      <c r="G7" s="876"/>
      <c r="H7" s="876"/>
      <c r="I7" s="876"/>
      <c r="J7" s="444"/>
      <c r="K7" s="444"/>
      <c r="L7" s="444"/>
      <c r="M7" s="444"/>
      <c r="N7" s="444"/>
      <c r="O7" s="444"/>
      <c r="P7" s="444"/>
    </row>
    <row r="8" spans="1:16" s="462" customFormat="1" ht="15">
      <c r="A8" s="876" t="s">
        <v>802</v>
      </c>
      <c r="B8" s="876"/>
      <c r="C8" s="876"/>
      <c r="D8" s="876"/>
      <c r="E8" s="876"/>
      <c r="F8" s="876"/>
      <c r="G8" s="876"/>
      <c r="H8" s="876"/>
      <c r="I8" s="876"/>
      <c r="J8" s="444"/>
      <c r="K8" s="444"/>
      <c r="L8" s="444"/>
      <c r="M8" s="444"/>
      <c r="N8" s="444"/>
      <c r="O8" s="444"/>
      <c r="P8" s="444"/>
    </row>
    <row r="9" spans="1:16" s="462" customFormat="1" ht="15">
      <c r="A9" s="443"/>
      <c r="B9" s="443"/>
      <c r="C9" s="443"/>
      <c r="D9" s="443"/>
      <c r="E9" s="443"/>
      <c r="F9" s="443"/>
      <c r="G9" s="443"/>
      <c r="H9" s="443"/>
      <c r="I9" s="443"/>
      <c r="J9" s="444"/>
      <c r="K9" s="444"/>
      <c r="L9" s="444"/>
      <c r="M9" s="444"/>
      <c r="N9" s="444"/>
      <c r="O9" s="444"/>
      <c r="P9" s="444"/>
    </row>
    <row r="10" spans="1:16" s="462" customFormat="1" ht="15">
      <c r="A10" s="463" t="s">
        <v>803</v>
      </c>
      <c r="B10" s="443"/>
      <c r="C10" s="443"/>
      <c r="D10" s="443"/>
      <c r="E10" s="443"/>
      <c r="F10" s="443"/>
      <c r="G10" s="443"/>
      <c r="H10" s="443"/>
      <c r="I10" s="443"/>
      <c r="J10" s="444"/>
      <c r="K10" s="444"/>
      <c r="L10" s="444"/>
      <c r="M10" s="444"/>
      <c r="N10" s="444"/>
      <c r="O10" s="444"/>
      <c r="P10" s="444"/>
    </row>
    <row r="11" spans="1:16" s="462" customFormat="1" ht="15.75">
      <c r="A11" s="444" t="s">
        <v>804</v>
      </c>
      <c r="C11" s="443"/>
      <c r="D11" s="443"/>
      <c r="E11" s="443"/>
      <c r="F11" s="464"/>
      <c r="G11" s="511"/>
      <c r="H11" s="443"/>
      <c r="I11" s="443"/>
      <c r="J11" s="444"/>
      <c r="K11" s="444"/>
      <c r="L11" s="444"/>
      <c r="M11" s="444"/>
      <c r="N11" s="444"/>
      <c r="O11" s="444"/>
      <c r="P11" s="444"/>
    </row>
    <row r="12" spans="1:16" s="462" customFormat="1" ht="15">
      <c r="A12" s="444"/>
      <c r="B12" s="443"/>
      <c r="C12" s="443"/>
      <c r="D12" s="443"/>
      <c r="E12" s="443"/>
      <c r="F12" s="443"/>
      <c r="G12" s="443"/>
      <c r="H12" s="443"/>
      <c r="I12" s="443"/>
      <c r="J12" s="444"/>
      <c r="K12" s="444"/>
      <c r="L12" s="444"/>
      <c r="M12" s="444"/>
      <c r="N12" s="444"/>
      <c r="O12" s="444"/>
      <c r="P12" s="444"/>
    </row>
    <row r="13" spans="1:16" s="462" customFormat="1" ht="15">
      <c r="A13" s="443"/>
      <c r="B13" s="443"/>
      <c r="C13" s="443"/>
      <c r="D13" s="443"/>
      <c r="E13" s="443"/>
      <c r="F13" s="443"/>
      <c r="G13" s="443"/>
      <c r="H13" s="443"/>
      <c r="I13" s="443"/>
      <c r="J13" s="444"/>
      <c r="K13" s="444"/>
      <c r="L13" s="444"/>
      <c r="M13" s="444"/>
      <c r="N13" s="444"/>
      <c r="O13" s="444"/>
      <c r="P13" s="444"/>
    </row>
    <row r="14" spans="1:16" s="462" customFormat="1" ht="15">
      <c r="A14" s="463" t="s">
        <v>805</v>
      </c>
      <c r="B14" s="444"/>
      <c r="C14" s="444"/>
      <c r="D14" s="444"/>
      <c r="E14" s="444"/>
      <c r="F14" s="444"/>
      <c r="G14" s="444"/>
      <c r="H14" s="444"/>
      <c r="I14" s="444"/>
      <c r="J14" s="444"/>
      <c r="K14" s="444"/>
      <c r="L14" s="444"/>
      <c r="M14" s="444"/>
      <c r="N14" s="444"/>
      <c r="O14" s="444"/>
      <c r="P14" s="444"/>
    </row>
    <row r="15" spans="1:16" s="462" customFormat="1" ht="15">
      <c r="A15" s="444" t="s">
        <v>806</v>
      </c>
      <c r="B15" s="444"/>
      <c r="C15" s="444"/>
      <c r="D15" s="444"/>
      <c r="E15" s="444"/>
      <c r="F15" s="444"/>
      <c r="G15" s="444"/>
      <c r="H15" s="444"/>
      <c r="I15" s="444"/>
      <c r="J15" s="444"/>
      <c r="K15" s="444"/>
      <c r="L15" s="444"/>
      <c r="M15" s="444"/>
      <c r="N15" s="444"/>
      <c r="O15" s="444"/>
      <c r="P15" s="444"/>
    </row>
    <row r="16" spans="1:16" s="462" customFormat="1" ht="15.75" thickBot="1">
      <c r="A16" s="463"/>
      <c r="B16" s="444"/>
      <c r="C16" s="444"/>
      <c r="D16" s="444"/>
      <c r="E16" s="444"/>
      <c r="F16" s="444"/>
      <c r="G16" s="444"/>
      <c r="H16" s="444"/>
      <c r="I16" s="444"/>
      <c r="J16" s="444"/>
      <c r="K16" s="444"/>
      <c r="L16" s="444"/>
      <c r="M16" s="444"/>
      <c r="N16" s="444"/>
      <c r="O16" s="444"/>
      <c r="P16" s="444"/>
    </row>
    <row r="17" spans="1:18" ht="26.25" thickBot="1">
      <c r="A17" s="727" t="s">
        <v>807</v>
      </c>
      <c r="B17" s="728" t="s">
        <v>808</v>
      </c>
      <c r="C17" s="729" t="s">
        <v>809</v>
      </c>
      <c r="D17" s="728" t="s">
        <v>810</v>
      </c>
      <c r="E17" s="729" t="s">
        <v>811</v>
      </c>
      <c r="F17" s="728" t="s">
        <v>812</v>
      </c>
      <c r="G17" s="730" t="s">
        <v>944</v>
      </c>
      <c r="H17" s="729" t="s">
        <v>813</v>
      </c>
      <c r="I17" s="728" t="s">
        <v>814</v>
      </c>
      <c r="J17" s="465"/>
      <c r="K17" s="465"/>
      <c r="L17" s="465"/>
      <c r="M17" s="465"/>
      <c r="N17" s="465"/>
      <c r="O17" s="465"/>
      <c r="P17" s="465"/>
      <c r="Q17" s="404"/>
      <c r="R17" s="404"/>
    </row>
    <row r="18" spans="1:18" ht="22.5" customHeight="1" thickBot="1">
      <c r="A18" s="466" t="s">
        <v>137</v>
      </c>
      <c r="B18" s="467"/>
      <c r="C18" s="468"/>
      <c r="D18" s="467"/>
      <c r="E18" s="468"/>
      <c r="F18" s="466"/>
      <c r="G18" s="513">
        <f>+G19-RESULTADO!D87</f>
        <v>0</v>
      </c>
      <c r="H18" s="468"/>
      <c r="I18" s="467"/>
      <c r="J18" s="465"/>
      <c r="K18" s="465"/>
      <c r="L18" s="465"/>
      <c r="M18" s="465"/>
      <c r="N18" s="465"/>
      <c r="O18" s="465"/>
      <c r="P18" s="465"/>
      <c r="Q18" s="404"/>
      <c r="R18" s="404"/>
    </row>
    <row r="19" spans="1:18" s="438" customFormat="1" ht="19.5" customHeight="1" thickBot="1">
      <c r="A19" s="727" t="s">
        <v>815</v>
      </c>
      <c r="B19" s="728"/>
      <c r="C19" s="731">
        <f>C22+C24+C26+C28+C30+C32+C34</f>
        <v>54705233</v>
      </c>
      <c r="D19" s="731">
        <f>D22+D24+D26+D28+D30+D32+D34</f>
        <v>54705233</v>
      </c>
      <c r="E19" s="731">
        <f>E22+E24+E26+E28+E30+E32+E34</f>
        <v>67358254</v>
      </c>
      <c r="F19" s="731">
        <f>F22+F24+F26+F28+F30+F32+F34</f>
        <v>54705233</v>
      </c>
      <c r="G19" s="732">
        <f>G22+G24+G26+G28+G30+G32+G34</f>
        <v>0</v>
      </c>
      <c r="H19" s="733">
        <f>F19/E19</f>
        <v>0.8121533702462062</v>
      </c>
      <c r="I19" s="734">
        <f>F19/D19</f>
        <v>1</v>
      </c>
      <c r="J19" s="469"/>
      <c r="K19" s="469"/>
      <c r="L19" s="469"/>
      <c r="M19" s="469"/>
      <c r="N19" s="469"/>
      <c r="O19" s="469"/>
      <c r="P19" s="469"/>
      <c r="Q19" s="441"/>
      <c r="R19" s="441"/>
    </row>
    <row r="20" spans="1:18" s="438" customFormat="1" ht="12.75">
      <c r="A20" s="466"/>
      <c r="B20" s="467"/>
      <c r="C20" s="570"/>
      <c r="D20" s="499"/>
      <c r="E20" s="574"/>
      <c r="F20" s="471"/>
      <c r="G20" s="499"/>
      <c r="H20" s="470"/>
      <c r="I20" s="472"/>
      <c r="J20" s="469"/>
      <c r="K20" s="469"/>
      <c r="L20" s="469"/>
      <c r="M20" s="469"/>
      <c r="N20" s="469"/>
      <c r="O20" s="469"/>
      <c r="P20" s="469"/>
      <c r="Q20" s="441"/>
      <c r="R20" s="441"/>
    </row>
    <row r="21" spans="1:18" ht="12.75">
      <c r="A21" s="466"/>
      <c r="B21" s="467"/>
      <c r="C21" s="571"/>
      <c r="D21" s="474"/>
      <c r="E21" s="575"/>
      <c r="F21" s="474"/>
      <c r="G21" s="474"/>
      <c r="H21" s="473"/>
      <c r="I21" s="475"/>
      <c r="J21" s="465"/>
      <c r="K21" s="465"/>
      <c r="L21" s="465"/>
      <c r="M21" s="465"/>
      <c r="N21" s="465"/>
      <c r="O21" s="465"/>
      <c r="P21" s="465"/>
      <c r="Q21" s="404"/>
      <c r="R21" s="404"/>
    </row>
    <row r="22" spans="1:18" ht="12.75">
      <c r="A22" s="476" t="s">
        <v>816</v>
      </c>
      <c r="B22" s="467"/>
      <c r="C22" s="572">
        <v>54705233</v>
      </c>
      <c r="D22" s="514">
        <v>54705233</v>
      </c>
      <c r="E22" s="459">
        <v>67358254</v>
      </c>
      <c r="F22" s="514">
        <v>54705233</v>
      </c>
      <c r="G22" s="474">
        <f>+D22-F22</f>
        <v>0</v>
      </c>
      <c r="H22" s="477">
        <f>F22/E22</f>
        <v>0.8121533702462062</v>
      </c>
      <c r="I22" s="475">
        <f>F22/D22</f>
        <v>1</v>
      </c>
      <c r="J22" s="465"/>
      <c r="K22" s="465"/>
      <c r="L22" s="465"/>
      <c r="M22" s="465"/>
      <c r="N22" s="465"/>
      <c r="O22" s="465"/>
      <c r="P22" s="465"/>
      <c r="Q22" s="404"/>
      <c r="R22" s="404"/>
    </row>
    <row r="23" spans="1:18" ht="12.75">
      <c r="A23" s="478"/>
      <c r="B23" s="467"/>
      <c r="C23" s="456"/>
      <c r="D23" s="514"/>
      <c r="E23" s="458"/>
      <c r="F23" s="515"/>
      <c r="G23" s="479"/>
      <c r="H23" s="477"/>
      <c r="I23" s="475"/>
      <c r="J23" s="465"/>
      <c r="K23" s="465"/>
      <c r="L23" s="465"/>
      <c r="M23" s="465"/>
      <c r="N23" s="465"/>
      <c r="O23" s="465"/>
      <c r="P23" s="465"/>
      <c r="Q23" s="404"/>
      <c r="R23" s="404"/>
    </row>
    <row r="24" spans="1:18" ht="12.75">
      <c r="A24" s="480" t="s">
        <v>817</v>
      </c>
      <c r="B24" s="481"/>
      <c r="C24" s="572">
        <v>0</v>
      </c>
      <c r="D24" s="514">
        <v>0</v>
      </c>
      <c r="E24" s="459">
        <v>0</v>
      </c>
      <c r="F24" s="514">
        <v>0</v>
      </c>
      <c r="G24" s="474">
        <f>+D24-F24</f>
        <v>0</v>
      </c>
      <c r="H24" s="477" t="e">
        <f>F24/E24</f>
        <v>#DIV/0!</v>
      </c>
      <c r="I24" s="475" t="e">
        <f>F24/D24</f>
        <v>#DIV/0!</v>
      </c>
      <c r="J24" s="465"/>
      <c r="K24" s="465"/>
      <c r="L24" s="465"/>
      <c r="M24" s="465"/>
      <c r="N24" s="465"/>
      <c r="O24" s="465"/>
      <c r="P24" s="465"/>
      <c r="Q24" s="404"/>
      <c r="R24" s="404"/>
    </row>
    <row r="25" spans="1:18" ht="12.75">
      <c r="A25" s="482"/>
      <c r="B25" s="483"/>
      <c r="C25" s="572"/>
      <c r="D25" s="514"/>
      <c r="E25" s="459"/>
      <c r="F25" s="514"/>
      <c r="G25" s="474"/>
      <c r="H25" s="477"/>
      <c r="I25" s="475"/>
      <c r="J25" s="465"/>
      <c r="K25" s="465"/>
      <c r="L25" s="465"/>
      <c r="M25" s="465"/>
      <c r="N25" s="465"/>
      <c r="O25" s="465"/>
      <c r="P25" s="465"/>
      <c r="Q25" s="404"/>
      <c r="R25" s="404"/>
    </row>
    <row r="26" spans="1:9" s="404" customFormat="1" ht="12.75">
      <c r="A26" s="641" t="s">
        <v>869</v>
      </c>
      <c r="B26" s="479"/>
      <c r="C26" s="572">
        <v>0</v>
      </c>
      <c r="D26" s="514">
        <v>0</v>
      </c>
      <c r="E26" s="459">
        <v>0</v>
      </c>
      <c r="F26" s="514">
        <v>0</v>
      </c>
      <c r="G26" s="474">
        <f>+D26-F26</f>
        <v>0</v>
      </c>
      <c r="H26" s="477" t="e">
        <f>F26/E26</f>
        <v>#DIV/0!</v>
      </c>
      <c r="I26" s="475" t="e">
        <f>F26/D26</f>
        <v>#DIV/0!</v>
      </c>
    </row>
    <row r="27" spans="1:9" s="404" customFormat="1" ht="12.75">
      <c r="A27" s="485"/>
      <c r="B27" s="486"/>
      <c r="C27" s="572"/>
      <c r="D27" s="514"/>
      <c r="E27" s="459"/>
      <c r="F27" s="514"/>
      <c r="G27" s="474"/>
      <c r="H27" s="477"/>
      <c r="I27" s="475"/>
    </row>
    <row r="28" spans="1:9" s="404" customFormat="1" ht="12.75">
      <c r="A28" s="484" t="s">
        <v>818</v>
      </c>
      <c r="B28" s="479"/>
      <c r="C28" s="572">
        <v>0</v>
      </c>
      <c r="D28" s="514">
        <v>0</v>
      </c>
      <c r="E28" s="459">
        <v>0</v>
      </c>
      <c r="F28" s="514">
        <v>0</v>
      </c>
      <c r="G28" s="474">
        <f>+D28-F28</f>
        <v>0</v>
      </c>
      <c r="H28" s="477" t="e">
        <f>F28/E28</f>
        <v>#DIV/0!</v>
      </c>
      <c r="I28" s="475" t="e">
        <f>F28/D28</f>
        <v>#DIV/0!</v>
      </c>
    </row>
    <row r="29" spans="1:9" s="404" customFormat="1" ht="12.75">
      <c r="A29" s="487"/>
      <c r="B29" s="486"/>
      <c r="C29" s="572"/>
      <c r="D29" s="514"/>
      <c r="E29" s="459"/>
      <c r="F29" s="514"/>
      <c r="G29" s="474"/>
      <c r="H29" s="477"/>
      <c r="I29" s="475"/>
    </row>
    <row r="30" spans="1:9" s="404" customFormat="1" ht="12.75">
      <c r="A30" s="484" t="s">
        <v>819</v>
      </c>
      <c r="B30" s="479"/>
      <c r="C30" s="572">
        <v>0</v>
      </c>
      <c r="D30" s="514">
        <v>0</v>
      </c>
      <c r="E30" s="459">
        <v>0</v>
      </c>
      <c r="F30" s="514">
        <v>0</v>
      </c>
      <c r="G30" s="474">
        <f>+D30-F30</f>
        <v>0</v>
      </c>
      <c r="H30" s="477" t="e">
        <f>F30/E30</f>
        <v>#DIV/0!</v>
      </c>
      <c r="I30" s="475" t="e">
        <f>F30/D30</f>
        <v>#DIV/0!</v>
      </c>
    </row>
    <row r="31" spans="1:9" s="404" customFormat="1" ht="12.75">
      <c r="A31" s="485"/>
      <c r="B31" s="486"/>
      <c r="C31" s="572"/>
      <c r="D31" s="514"/>
      <c r="E31" s="459"/>
      <c r="F31" s="514"/>
      <c r="G31" s="474"/>
      <c r="H31" s="477"/>
      <c r="I31" s="475"/>
    </row>
    <row r="32" spans="1:9" s="404" customFormat="1" ht="12.75">
      <c r="A32" s="484" t="s">
        <v>820</v>
      </c>
      <c r="B32" s="479"/>
      <c r="C32" s="572">
        <v>0</v>
      </c>
      <c r="D32" s="514">
        <v>0</v>
      </c>
      <c r="E32" s="459">
        <v>0</v>
      </c>
      <c r="F32" s="514">
        <v>0</v>
      </c>
      <c r="G32" s="474">
        <f>+D32-F32</f>
        <v>0</v>
      </c>
      <c r="H32" s="477" t="e">
        <f>F32/E32</f>
        <v>#DIV/0!</v>
      </c>
      <c r="I32" s="475" t="e">
        <f>F32/D32</f>
        <v>#DIV/0!</v>
      </c>
    </row>
    <row r="33" spans="1:9" s="404" customFormat="1" ht="12.75">
      <c r="A33" s="485"/>
      <c r="B33" s="486"/>
      <c r="C33" s="572"/>
      <c r="D33" s="514"/>
      <c r="E33" s="459"/>
      <c r="F33" s="514"/>
      <c r="G33" s="474"/>
      <c r="H33" s="477"/>
      <c r="I33" s="475"/>
    </row>
    <row r="34" spans="1:9" s="404" customFormat="1" ht="12.75">
      <c r="A34" s="484" t="s">
        <v>821</v>
      </c>
      <c r="B34" s="479"/>
      <c r="C34" s="572">
        <v>0</v>
      </c>
      <c r="D34" s="514">
        <v>0</v>
      </c>
      <c r="E34" s="459">
        <v>0</v>
      </c>
      <c r="F34" s="514">
        <v>0</v>
      </c>
      <c r="G34" s="474">
        <f>+D34-F34</f>
        <v>0</v>
      </c>
      <c r="H34" s="477" t="e">
        <f>F34/E34</f>
        <v>#DIV/0!</v>
      </c>
      <c r="I34" s="475" t="e">
        <f>F34/D34</f>
        <v>#DIV/0!</v>
      </c>
    </row>
    <row r="35" spans="1:9" s="404" customFormat="1" ht="13.5" thickBot="1">
      <c r="A35" s="488"/>
      <c r="B35" s="489"/>
      <c r="C35" s="573"/>
      <c r="D35" s="491"/>
      <c r="E35" s="576"/>
      <c r="F35" s="491"/>
      <c r="G35" s="491"/>
      <c r="H35" s="490"/>
      <c r="I35" s="492"/>
    </row>
    <row r="36" spans="3:9" s="404" customFormat="1" ht="7.5" customHeight="1">
      <c r="C36" s="473"/>
      <c r="D36" s="473"/>
      <c r="E36" s="473"/>
      <c r="F36" s="473"/>
      <c r="G36" s="473"/>
      <c r="H36" s="473"/>
      <c r="I36" s="493"/>
    </row>
    <row r="37" spans="1:9" s="404" customFormat="1" ht="28.5" customHeight="1">
      <c r="A37" s="875" t="s">
        <v>0</v>
      </c>
      <c r="B37" s="875"/>
      <c r="C37" s="875"/>
      <c r="D37" s="875"/>
      <c r="E37" s="875"/>
      <c r="F37" s="875"/>
      <c r="G37" s="875"/>
      <c r="H37" s="875"/>
      <c r="I37" s="875"/>
    </row>
    <row r="39" spans="1:10" ht="21.75" customHeight="1">
      <c r="A39" s="873" t="s">
        <v>822</v>
      </c>
      <c r="B39" s="873"/>
      <c r="C39" s="873"/>
      <c r="D39" s="873"/>
      <c r="E39" s="873"/>
      <c r="F39" s="873"/>
      <c r="G39" s="873"/>
      <c r="H39" s="873"/>
      <c r="I39" s="873"/>
      <c r="J39" s="442"/>
    </row>
    <row r="40" spans="1:10" ht="12.75">
      <c r="A40" s="874" t="s">
        <v>823</v>
      </c>
      <c r="B40" s="874"/>
      <c r="C40" s="874"/>
      <c r="D40" s="874"/>
      <c r="E40" s="874"/>
      <c r="F40" s="874"/>
      <c r="G40" s="874"/>
      <c r="H40" s="874"/>
      <c r="I40" s="874"/>
      <c r="J40" s="442"/>
    </row>
    <row r="41" spans="1:10" ht="12.75">
      <c r="A41" s="874" t="s">
        <v>824</v>
      </c>
      <c r="B41" s="874"/>
      <c r="C41" s="874"/>
      <c r="D41" s="874"/>
      <c r="E41" s="874"/>
      <c r="F41" s="874"/>
      <c r="G41" s="874"/>
      <c r="H41" s="874"/>
      <c r="I41" s="874"/>
      <c r="J41" s="442"/>
    </row>
    <row r="42" spans="1:10" ht="12.75">
      <c r="A42" s="874" t="s">
        <v>825</v>
      </c>
      <c r="B42" s="874"/>
      <c r="C42" s="874"/>
      <c r="D42" s="874"/>
      <c r="E42" s="874"/>
      <c r="F42" s="874"/>
      <c r="G42" s="874"/>
      <c r="H42" s="874"/>
      <c r="I42" s="874"/>
      <c r="J42" s="874"/>
    </row>
    <row r="43" spans="1:10" ht="12.75">
      <c r="A43" s="874" t="s">
        <v>826</v>
      </c>
      <c r="B43" s="874"/>
      <c r="C43" s="874"/>
      <c r="D43" s="874"/>
      <c r="E43" s="874"/>
      <c r="F43" s="874"/>
      <c r="G43" s="874"/>
      <c r="H43" s="874"/>
      <c r="I43" s="874"/>
      <c r="J43" s="442"/>
    </row>
    <row r="44" spans="1:10" ht="12.75">
      <c r="A44" s="874" t="s">
        <v>827</v>
      </c>
      <c r="B44" s="874"/>
      <c r="C44" s="874"/>
      <c r="D44" s="874"/>
      <c r="E44" s="874"/>
      <c r="F44" s="874"/>
      <c r="G44" s="874"/>
      <c r="H44" s="874"/>
      <c r="I44" s="874"/>
      <c r="J44" s="442"/>
    </row>
    <row r="45" spans="1:10" ht="12.75">
      <c r="A45" s="874" t="s">
        <v>828</v>
      </c>
      <c r="B45" s="874"/>
      <c r="C45" s="874"/>
      <c r="D45" s="874"/>
      <c r="E45" s="874"/>
      <c r="F45" s="874"/>
      <c r="G45" s="874"/>
      <c r="H45" s="874"/>
      <c r="I45" s="874"/>
      <c r="J45" s="442"/>
    </row>
    <row r="46" spans="1:10" ht="12.75">
      <c r="A46" s="874" t="s">
        <v>829</v>
      </c>
      <c r="B46" s="874"/>
      <c r="C46" s="874"/>
      <c r="D46" s="874"/>
      <c r="E46" s="874"/>
      <c r="F46" s="874"/>
      <c r="G46" s="874"/>
      <c r="H46" s="874"/>
      <c r="I46" s="874"/>
      <c r="J46" s="442"/>
    </row>
    <row r="47" spans="1:9" ht="12.75">
      <c r="A47" s="495"/>
      <c r="B47" s="495"/>
      <c r="C47" s="495"/>
      <c r="D47" s="495"/>
      <c r="E47" s="495"/>
      <c r="F47" s="495"/>
      <c r="G47" s="495"/>
      <c r="H47" s="495"/>
      <c r="I47" s="495"/>
    </row>
    <row r="48" spans="1:9" ht="12.75">
      <c r="A48" s="495"/>
      <c r="B48" s="495"/>
      <c r="C48" s="495"/>
      <c r="D48" s="495"/>
      <c r="E48" s="495"/>
      <c r="F48" s="495"/>
      <c r="G48" s="495"/>
      <c r="H48" s="495"/>
      <c r="I48" s="495"/>
    </row>
    <row r="49" spans="1:9" ht="14.25">
      <c r="A49" s="871" t="s">
        <v>1085</v>
      </c>
      <c r="B49" s="871"/>
      <c r="C49" s="440"/>
      <c r="D49" s="440"/>
      <c r="E49" s="440"/>
      <c r="F49" s="495"/>
      <c r="G49" s="495"/>
      <c r="H49" s="495"/>
      <c r="I49" s="495"/>
    </row>
    <row r="50" spans="1:9" ht="15">
      <c r="A50" s="439" t="s">
        <v>76</v>
      </c>
      <c r="B50" s="453"/>
      <c r="C50" s="440"/>
      <c r="D50" s="439" t="s">
        <v>77</v>
      </c>
      <c r="E50" s="453"/>
      <c r="F50" s="495"/>
      <c r="G50" s="495"/>
      <c r="H50" s="495"/>
      <c r="I50" s="495"/>
    </row>
    <row r="51" spans="1:9" ht="14.25">
      <c r="A51" s="440"/>
      <c r="B51" s="440"/>
      <c r="C51" s="440"/>
      <c r="D51" s="440"/>
      <c r="E51" s="440"/>
      <c r="F51" s="495"/>
      <c r="G51" s="495"/>
      <c r="H51" s="495"/>
      <c r="I51" s="495"/>
    </row>
    <row r="52" spans="1:9" ht="14.25">
      <c r="A52" s="440"/>
      <c r="B52" s="440"/>
      <c r="C52" s="440"/>
      <c r="D52" s="440"/>
      <c r="E52" s="440"/>
      <c r="F52" s="495"/>
      <c r="G52" s="495"/>
      <c r="H52" s="495"/>
      <c r="I52" s="495"/>
    </row>
    <row r="53" spans="1:9" ht="14.25">
      <c r="A53" s="871" t="s">
        <v>1089</v>
      </c>
      <c r="B53" s="871"/>
      <c r="C53" s="440"/>
      <c r="D53" s="804">
        <v>42044</v>
      </c>
      <c r="E53" s="440"/>
      <c r="F53" s="495"/>
      <c r="G53" s="495"/>
      <c r="H53" s="495"/>
      <c r="I53" s="495"/>
    </row>
    <row r="54" spans="1:9" ht="15">
      <c r="A54" s="455" t="s">
        <v>78</v>
      </c>
      <c r="B54" s="440"/>
      <c r="C54" s="440"/>
      <c r="D54" s="439" t="s">
        <v>79</v>
      </c>
      <c r="E54" s="453"/>
      <c r="F54" s="495"/>
      <c r="G54" s="495"/>
      <c r="H54" s="495"/>
      <c r="I54" s="495"/>
    </row>
    <row r="55" spans="1:9" ht="14.25">
      <c r="A55" s="440"/>
      <c r="B55" s="440"/>
      <c r="C55" s="440"/>
      <c r="D55" s="440"/>
      <c r="E55" s="440"/>
      <c r="F55" s="495"/>
      <c r="G55" s="495"/>
      <c r="H55" s="495"/>
      <c r="I55" s="495"/>
    </row>
    <row r="56" spans="1:9" ht="12.75">
      <c r="A56" s="495"/>
      <c r="B56" s="495"/>
      <c r="C56" s="495"/>
      <c r="D56" s="495"/>
      <c r="E56" s="495"/>
      <c r="F56" s="495"/>
      <c r="G56" s="495"/>
      <c r="H56" s="495"/>
      <c r="I56" s="495"/>
    </row>
    <row r="57" spans="1:9" ht="12.75">
      <c r="A57" s="495"/>
      <c r="B57" s="495"/>
      <c r="C57" s="495"/>
      <c r="D57" s="495"/>
      <c r="E57" s="495"/>
      <c r="F57" s="495"/>
      <c r="G57" s="495"/>
      <c r="H57" s="495"/>
      <c r="I57" s="495"/>
    </row>
    <row r="58" spans="1:9" ht="12.75">
      <c r="A58" s="495"/>
      <c r="B58" s="495"/>
      <c r="C58" s="495"/>
      <c r="D58" s="495"/>
      <c r="E58" s="495"/>
      <c r="F58" s="495"/>
      <c r="G58" s="495"/>
      <c r="H58" s="495"/>
      <c r="I58" s="495"/>
    </row>
    <row r="59" spans="1:9" ht="12.75">
      <c r="A59" s="495"/>
      <c r="B59" s="495"/>
      <c r="C59" s="495"/>
      <c r="D59" s="495"/>
      <c r="E59" s="495"/>
      <c r="F59" s="495"/>
      <c r="G59" s="495"/>
      <c r="H59" s="495"/>
      <c r="I59" s="495"/>
    </row>
    <row r="60" spans="1:9" ht="12.75">
      <c r="A60" s="495"/>
      <c r="B60" s="495"/>
      <c r="C60" s="495"/>
      <c r="D60" s="495"/>
      <c r="E60" s="495"/>
      <c r="F60" s="495"/>
      <c r="G60" s="495"/>
      <c r="H60" s="495"/>
      <c r="I60" s="495"/>
    </row>
    <row r="61" spans="1:9" ht="12.75">
      <c r="A61" s="495"/>
      <c r="B61" s="495"/>
      <c r="C61" s="495"/>
      <c r="D61" s="495"/>
      <c r="E61" s="495"/>
      <c r="F61" s="495"/>
      <c r="G61" s="495"/>
      <c r="H61" s="495"/>
      <c r="I61" s="495"/>
    </row>
    <row r="62" spans="1:9" ht="12.75">
      <c r="A62" s="495"/>
      <c r="B62" s="495"/>
      <c r="C62" s="495"/>
      <c r="D62" s="495"/>
      <c r="E62" s="495"/>
      <c r="F62" s="495"/>
      <c r="G62" s="495"/>
      <c r="H62" s="495"/>
      <c r="I62" s="495"/>
    </row>
    <row r="63" spans="1:9" ht="12.75">
      <c r="A63" s="495"/>
      <c r="B63" s="495"/>
      <c r="C63" s="495"/>
      <c r="D63" s="495"/>
      <c r="E63" s="495"/>
      <c r="F63" s="495"/>
      <c r="G63" s="495"/>
      <c r="H63" s="495"/>
      <c r="I63" s="495"/>
    </row>
    <row r="64" spans="1:9" ht="12.75">
      <c r="A64" s="495"/>
      <c r="B64" s="495"/>
      <c r="C64" s="495"/>
      <c r="D64" s="495"/>
      <c r="E64" s="495"/>
      <c r="F64" s="495"/>
      <c r="G64" s="495"/>
      <c r="H64" s="495"/>
      <c r="I64" s="495"/>
    </row>
    <row r="65" spans="1:9" ht="12.75">
      <c r="A65" s="495"/>
      <c r="B65" s="495"/>
      <c r="C65" s="495"/>
      <c r="D65" s="495"/>
      <c r="E65" s="495"/>
      <c r="F65" s="495"/>
      <c r="G65" s="495"/>
      <c r="H65" s="495"/>
      <c r="I65" s="495"/>
    </row>
    <row r="66" spans="1:9" ht="12.75">
      <c r="A66" s="495"/>
      <c r="B66" s="495"/>
      <c r="C66" s="495"/>
      <c r="D66" s="495"/>
      <c r="E66" s="495"/>
      <c r="F66" s="495"/>
      <c r="G66" s="495"/>
      <c r="H66" s="495"/>
      <c r="I66" s="495"/>
    </row>
    <row r="67" spans="1:9" ht="12.75">
      <c r="A67" s="495"/>
      <c r="B67" s="495"/>
      <c r="C67" s="495"/>
      <c r="D67" s="495"/>
      <c r="E67" s="495"/>
      <c r="F67" s="495"/>
      <c r="G67" s="495"/>
      <c r="H67" s="495"/>
      <c r="I67" s="495"/>
    </row>
    <row r="68" spans="1:9" ht="12.75">
      <c r="A68" s="495"/>
      <c r="B68" s="495"/>
      <c r="C68" s="495"/>
      <c r="D68" s="495"/>
      <c r="E68" s="495"/>
      <c r="F68" s="495"/>
      <c r="G68" s="495"/>
      <c r="H68" s="495"/>
      <c r="I68" s="495"/>
    </row>
    <row r="69" spans="1:9" ht="12.75">
      <c r="A69" s="495"/>
      <c r="B69" s="495"/>
      <c r="C69" s="495"/>
      <c r="D69" s="495"/>
      <c r="E69" s="495"/>
      <c r="F69" s="495"/>
      <c r="G69" s="495"/>
      <c r="H69" s="495"/>
      <c r="I69" s="495"/>
    </row>
    <row r="70" spans="1:9" ht="12.75">
      <c r="A70" s="495"/>
      <c r="B70" s="495"/>
      <c r="C70" s="495"/>
      <c r="D70" s="495"/>
      <c r="E70" s="495"/>
      <c r="F70" s="495"/>
      <c r="G70" s="495"/>
      <c r="H70" s="495"/>
      <c r="I70" s="495"/>
    </row>
    <row r="71" spans="1:9" ht="12.75">
      <c r="A71" s="495"/>
      <c r="B71" s="495"/>
      <c r="C71" s="495"/>
      <c r="D71" s="495"/>
      <c r="E71" s="495"/>
      <c r="F71" s="495"/>
      <c r="G71" s="495"/>
      <c r="H71" s="495"/>
      <c r="I71" s="495"/>
    </row>
    <row r="72" spans="1:9" ht="12.75">
      <c r="A72" s="495"/>
      <c r="B72" s="495"/>
      <c r="C72" s="495"/>
      <c r="D72" s="495"/>
      <c r="E72" s="495"/>
      <c r="F72" s="495"/>
      <c r="G72" s="495"/>
      <c r="H72" s="495"/>
      <c r="I72" s="495"/>
    </row>
    <row r="73" spans="1:9" ht="12.75">
      <c r="A73" s="495"/>
      <c r="B73" s="495"/>
      <c r="C73" s="495"/>
      <c r="D73" s="495"/>
      <c r="E73" s="495"/>
      <c r="F73" s="495"/>
      <c r="G73" s="495"/>
      <c r="H73" s="495"/>
      <c r="I73" s="495"/>
    </row>
    <row r="74" spans="1:9" ht="12.75">
      <c r="A74" s="495"/>
      <c r="B74" s="495"/>
      <c r="C74" s="495"/>
      <c r="D74" s="495"/>
      <c r="E74" s="495"/>
      <c r="F74" s="495"/>
      <c r="G74" s="495"/>
      <c r="H74" s="495"/>
      <c r="I74" s="495"/>
    </row>
    <row r="75" spans="1:9" ht="12.75">
      <c r="A75" s="495"/>
      <c r="B75" s="495"/>
      <c r="C75" s="495"/>
      <c r="D75" s="495"/>
      <c r="E75" s="495"/>
      <c r="F75" s="495"/>
      <c r="G75" s="495"/>
      <c r="H75" s="495"/>
      <c r="I75" s="495"/>
    </row>
    <row r="76" spans="1:9" ht="12.75">
      <c r="A76" s="495"/>
      <c r="B76" s="495"/>
      <c r="C76" s="495"/>
      <c r="D76" s="495"/>
      <c r="E76" s="495"/>
      <c r="F76" s="495"/>
      <c r="G76" s="495"/>
      <c r="H76" s="495"/>
      <c r="I76" s="495"/>
    </row>
  </sheetData>
  <sheetProtection password="8FB6" sheet="1"/>
  <mergeCells count="16">
    <mergeCell ref="A37:I37"/>
    <mergeCell ref="A7:I7"/>
    <mergeCell ref="A2:I2"/>
    <mergeCell ref="A4:I4"/>
    <mergeCell ref="A6:I6"/>
    <mergeCell ref="A8:I8"/>
    <mergeCell ref="A49:B49"/>
    <mergeCell ref="A53:B53"/>
    <mergeCell ref="A39:I39"/>
    <mergeCell ref="A44:I44"/>
    <mergeCell ref="A46:I46"/>
    <mergeCell ref="A42:J42"/>
    <mergeCell ref="A43:I43"/>
    <mergeCell ref="A40:I40"/>
    <mergeCell ref="A41:I41"/>
    <mergeCell ref="A45:I45"/>
  </mergeCells>
  <printOptions/>
  <pageMargins left="0" right="0" top="0" bottom="0" header="0" footer="0"/>
  <pageSetup horizontalDpi="300" verticalDpi="300" orientation="landscape" scale="70" r:id="rId3"/>
  <legacyDrawing r:id="rId2"/>
</worksheet>
</file>

<file path=xl/worksheets/sheet21.xml><?xml version="1.0" encoding="utf-8"?>
<worksheet xmlns="http://schemas.openxmlformats.org/spreadsheetml/2006/main" xmlns:r="http://schemas.openxmlformats.org/officeDocument/2006/relationships">
  <dimension ref="A2:K284"/>
  <sheetViews>
    <sheetView showGridLines="0" zoomScalePageLayoutView="0" workbookViewId="0" topLeftCell="A2">
      <pane xSplit="2" ySplit="9" topLeftCell="C11" activePane="bottomRight" state="frozen"/>
      <selection pane="topLeft" activeCell="A2" sqref="A2"/>
      <selection pane="topRight" activeCell="C2" sqref="C2"/>
      <selection pane="bottomLeft" activeCell="A10" sqref="A10"/>
      <selection pane="bottomRight" activeCell="B12" sqref="B12"/>
    </sheetView>
  </sheetViews>
  <sheetFormatPr defaultColWidth="11.421875" defaultRowHeight="12.75"/>
  <cols>
    <col min="1" max="1" width="32.28125" style="0" customWidth="1"/>
    <col min="2" max="2" width="22.57421875" style="0" customWidth="1"/>
    <col min="3" max="3" width="21.57421875" style="0" customWidth="1"/>
    <col min="4" max="4" width="19.421875" style="0" customWidth="1"/>
    <col min="5" max="5" width="20.00390625" style="0" customWidth="1"/>
    <col min="6" max="6" width="19.57421875" style="0" customWidth="1"/>
    <col min="7" max="8" width="19.28125" style="0" customWidth="1"/>
    <col min="9" max="9" width="18.57421875" style="0" customWidth="1"/>
    <col min="10" max="10" width="20.8515625" style="0" customWidth="1"/>
    <col min="11" max="11" width="7.57421875" style="0" bestFit="1" customWidth="1"/>
  </cols>
  <sheetData>
    <row r="2" spans="1:11" s="2" customFormat="1" ht="22.5">
      <c r="A2" s="859" t="s">
        <v>1</v>
      </c>
      <c r="B2" s="859"/>
      <c r="C2" s="859"/>
      <c r="D2" s="859"/>
      <c r="E2" s="859"/>
      <c r="F2" s="859"/>
      <c r="G2" s="859"/>
      <c r="H2" s="859"/>
      <c r="I2" s="859"/>
      <c r="J2" s="859"/>
      <c r="K2" s="501"/>
    </row>
    <row r="3" spans="1:11" s="2" customFormat="1" ht="35.25" customHeight="1">
      <c r="A3" s="693" t="s">
        <v>1001</v>
      </c>
      <c r="B3" s="501"/>
      <c r="C3" s="501"/>
      <c r="D3" s="501"/>
      <c r="E3" s="501"/>
      <c r="F3" s="501"/>
      <c r="G3" s="501"/>
      <c r="H3" s="501"/>
      <c r="I3" s="501"/>
      <c r="J3" s="501"/>
      <c r="K3" s="501"/>
    </row>
    <row r="4" spans="1:11" s="2" customFormat="1" ht="22.5">
      <c r="A4" s="859" t="str">
        <f>+DATOS!A3</f>
        <v>MUNICIPALIDAD DE FLORES</v>
      </c>
      <c r="B4" s="859"/>
      <c r="C4" s="859"/>
      <c r="D4" s="859"/>
      <c r="E4" s="859"/>
      <c r="F4" s="859"/>
      <c r="G4" s="859"/>
      <c r="H4" s="859"/>
      <c r="I4" s="859"/>
      <c r="J4" s="859"/>
      <c r="K4" s="501"/>
    </row>
    <row r="5" spans="1:11" s="2" customFormat="1" ht="15">
      <c r="A5" s="502"/>
      <c r="B5" s="502"/>
      <c r="C5" s="502"/>
      <c r="D5" s="502"/>
      <c r="E5" s="502"/>
      <c r="F5" s="502"/>
      <c r="G5" s="502"/>
      <c r="H5" s="502"/>
      <c r="I5" s="502"/>
      <c r="J5" s="502"/>
      <c r="K5" s="501"/>
    </row>
    <row r="6" spans="1:11" s="2" customFormat="1" ht="23.25" customHeight="1">
      <c r="A6" s="880" t="s">
        <v>8</v>
      </c>
      <c r="B6" s="880"/>
      <c r="C6" s="881"/>
      <c r="D6" s="881"/>
      <c r="E6" s="881"/>
      <c r="F6" s="881"/>
      <c r="G6" s="881"/>
      <c r="H6" s="881"/>
      <c r="I6" s="881"/>
      <c r="J6" s="881"/>
      <c r="K6" s="501"/>
    </row>
    <row r="7" spans="1:11" s="2" customFormat="1" ht="15.75" thickBot="1">
      <c r="A7" s="501"/>
      <c r="B7" s="501"/>
      <c r="C7" s="501"/>
      <c r="D7" s="501"/>
      <c r="E7" s="501"/>
      <c r="F7" s="501"/>
      <c r="G7" s="501"/>
      <c r="H7" s="501"/>
      <c r="I7" s="501"/>
      <c r="J7" s="501"/>
      <c r="K7" s="501"/>
    </row>
    <row r="8" spans="1:11" s="2" customFormat="1" ht="36" customHeight="1" thickBot="1">
      <c r="A8" s="735" t="s">
        <v>864</v>
      </c>
      <c r="B8" s="736" t="s">
        <v>863</v>
      </c>
      <c r="C8" s="737" t="s">
        <v>809</v>
      </c>
      <c r="D8" s="736" t="s">
        <v>945</v>
      </c>
      <c r="E8" s="736" t="s">
        <v>946</v>
      </c>
      <c r="F8" s="736" t="s">
        <v>811</v>
      </c>
      <c r="G8" s="736" t="s">
        <v>812</v>
      </c>
      <c r="H8" s="736" t="s">
        <v>947</v>
      </c>
      <c r="I8" s="737" t="s">
        <v>13</v>
      </c>
      <c r="J8" s="736" t="s">
        <v>12</v>
      </c>
      <c r="K8" s="436"/>
    </row>
    <row r="9" spans="1:11" s="2" customFormat="1" ht="21" customHeight="1" thickBot="1">
      <c r="A9" s="738"/>
      <c r="B9" s="739"/>
      <c r="C9" s="740"/>
      <c r="D9" s="741">
        <f>+INGRESOS!B127</f>
        <v>0</v>
      </c>
      <c r="E9" s="739"/>
      <c r="F9" s="736"/>
      <c r="G9" s="739"/>
      <c r="H9" s="741">
        <f>+RESULTADO!D112</f>
        <v>62583029.62</v>
      </c>
      <c r="I9" s="740"/>
      <c r="J9" s="739"/>
      <c r="K9" s="436"/>
    </row>
    <row r="10" spans="1:11" s="2" customFormat="1" ht="28.5" customHeight="1">
      <c r="A10" s="742"/>
      <c r="B10" s="742"/>
      <c r="C10" s="742">
        <f>SUM(C11:C264)</f>
        <v>80000000</v>
      </c>
      <c r="D10" s="742">
        <f aca="true" t="shared" si="0" ref="D10:J10">SUM(D11:D264)</f>
        <v>0</v>
      </c>
      <c r="E10" s="742">
        <f t="shared" si="0"/>
        <v>62583029.620000005</v>
      </c>
      <c r="F10" s="742">
        <f t="shared" si="0"/>
        <v>0</v>
      </c>
      <c r="G10" s="742">
        <f t="shared" si="0"/>
        <v>0</v>
      </c>
      <c r="H10" s="742">
        <f t="shared" si="0"/>
        <v>62583029.620000005</v>
      </c>
      <c r="I10" s="742" t="e">
        <f t="shared" si="0"/>
        <v>#DIV/0!</v>
      </c>
      <c r="J10" s="742" t="e">
        <f t="shared" si="0"/>
        <v>#DIV/0!</v>
      </c>
      <c r="K10" s="446"/>
    </row>
    <row r="11" spans="1:11" ht="25.5">
      <c r="A11" s="554" t="s">
        <v>1035</v>
      </c>
      <c r="B11" s="555" t="s">
        <v>1036</v>
      </c>
      <c r="C11" s="556">
        <v>10000000</v>
      </c>
      <c r="D11" s="556">
        <v>0</v>
      </c>
      <c r="E11" s="556">
        <v>10000000</v>
      </c>
      <c r="F11" s="556">
        <v>0</v>
      </c>
      <c r="G11" s="556">
        <v>0</v>
      </c>
      <c r="H11" s="198">
        <f aca="true" t="shared" si="1" ref="H11:H74">(+D11+E11)-G11</f>
        <v>10000000</v>
      </c>
      <c r="I11" s="557" t="e">
        <f>+G11/F11</f>
        <v>#DIV/0!</v>
      </c>
      <c r="J11" s="566" t="e">
        <f aca="true" t="shared" si="2" ref="J11:J74">G11/D11</f>
        <v>#DIV/0!</v>
      </c>
      <c r="K11" s="469"/>
    </row>
    <row r="12" spans="1:11" ht="25.5">
      <c r="A12" s="554" t="s">
        <v>1037</v>
      </c>
      <c r="B12" s="555" t="s">
        <v>1036</v>
      </c>
      <c r="C12" s="556">
        <v>8000000</v>
      </c>
      <c r="D12" s="556">
        <v>0</v>
      </c>
      <c r="E12" s="556">
        <v>8000000</v>
      </c>
      <c r="F12" s="556">
        <v>0</v>
      </c>
      <c r="G12" s="556">
        <v>0</v>
      </c>
      <c r="H12" s="198">
        <f t="shared" si="1"/>
        <v>8000000</v>
      </c>
      <c r="I12" s="557" t="e">
        <f aca="true" t="shared" si="3" ref="I12:I75">+G12/F12</f>
        <v>#DIV/0!</v>
      </c>
      <c r="J12" s="566" t="e">
        <f t="shared" si="2"/>
        <v>#DIV/0!</v>
      </c>
      <c r="K12" s="465"/>
    </row>
    <row r="13" spans="1:11" ht="25.5">
      <c r="A13" s="554" t="s">
        <v>1038</v>
      </c>
      <c r="B13" s="558" t="s">
        <v>1036</v>
      </c>
      <c r="C13" s="556">
        <v>2000000</v>
      </c>
      <c r="D13" s="556">
        <v>0</v>
      </c>
      <c r="E13" s="556">
        <v>2000000</v>
      </c>
      <c r="F13" s="556">
        <v>0</v>
      </c>
      <c r="G13" s="556">
        <v>0</v>
      </c>
      <c r="H13" s="198">
        <f t="shared" si="1"/>
        <v>2000000</v>
      </c>
      <c r="I13" s="557" t="e">
        <f t="shared" si="3"/>
        <v>#DIV/0!</v>
      </c>
      <c r="J13" s="566" t="e">
        <f t="shared" si="2"/>
        <v>#DIV/0!</v>
      </c>
      <c r="K13" s="465"/>
    </row>
    <row r="14" spans="1:11" ht="25.5">
      <c r="A14" s="554" t="s">
        <v>1039</v>
      </c>
      <c r="B14" s="559" t="s">
        <v>1040</v>
      </c>
      <c r="C14" s="556">
        <v>40000000</v>
      </c>
      <c r="D14" s="556">
        <v>0</v>
      </c>
      <c r="E14" s="556">
        <v>40000000</v>
      </c>
      <c r="F14" s="556">
        <v>0</v>
      </c>
      <c r="G14" s="556">
        <v>0</v>
      </c>
      <c r="H14" s="198">
        <f t="shared" si="1"/>
        <v>40000000</v>
      </c>
      <c r="I14" s="557" t="e">
        <f t="shared" si="3"/>
        <v>#DIV/0!</v>
      </c>
      <c r="J14" s="566" t="e">
        <f t="shared" si="2"/>
        <v>#DIV/0!</v>
      </c>
      <c r="K14" s="465"/>
    </row>
    <row r="15" spans="1:11" ht="25.5">
      <c r="A15" s="554" t="s">
        <v>1041</v>
      </c>
      <c r="B15" s="560" t="s">
        <v>1036</v>
      </c>
      <c r="C15" s="556">
        <v>3000000</v>
      </c>
      <c r="D15" s="556">
        <v>0</v>
      </c>
      <c r="E15" s="556">
        <v>436000</v>
      </c>
      <c r="F15" s="556">
        <v>0</v>
      </c>
      <c r="G15" s="556">
        <v>0</v>
      </c>
      <c r="H15" s="198">
        <f t="shared" si="1"/>
        <v>436000</v>
      </c>
      <c r="I15" s="557" t="e">
        <f t="shared" si="3"/>
        <v>#DIV/0!</v>
      </c>
      <c r="J15" s="566" t="e">
        <f t="shared" si="2"/>
        <v>#DIV/0!</v>
      </c>
      <c r="K15" s="465"/>
    </row>
    <row r="16" spans="1:11" ht="25.5">
      <c r="A16" s="554" t="s">
        <v>1042</v>
      </c>
      <c r="B16" s="561" t="s">
        <v>1036</v>
      </c>
      <c r="C16" s="556">
        <v>2000000</v>
      </c>
      <c r="D16" s="556">
        <v>0</v>
      </c>
      <c r="E16" s="556">
        <v>2000000</v>
      </c>
      <c r="F16" s="556">
        <v>0</v>
      </c>
      <c r="G16" s="556">
        <v>0</v>
      </c>
      <c r="H16" s="198">
        <f t="shared" si="1"/>
        <v>2000000</v>
      </c>
      <c r="I16" s="557" t="e">
        <f t="shared" si="3"/>
        <v>#DIV/0!</v>
      </c>
      <c r="J16" s="566" t="e">
        <f t="shared" si="2"/>
        <v>#DIV/0!</v>
      </c>
      <c r="K16" s="465"/>
    </row>
    <row r="17" spans="1:11" ht="25.5">
      <c r="A17" s="554" t="s">
        <v>1043</v>
      </c>
      <c r="B17" s="562" t="s">
        <v>1036</v>
      </c>
      <c r="C17" s="556">
        <v>5000000</v>
      </c>
      <c r="D17" s="556">
        <v>0</v>
      </c>
      <c r="E17" s="556">
        <v>86899.45</v>
      </c>
      <c r="F17" s="556">
        <v>0</v>
      </c>
      <c r="G17" s="556">
        <v>0</v>
      </c>
      <c r="H17" s="198">
        <f t="shared" si="1"/>
        <v>86899.45</v>
      </c>
      <c r="I17" s="557" t="e">
        <f t="shared" si="3"/>
        <v>#DIV/0!</v>
      </c>
      <c r="J17" s="566" t="e">
        <f t="shared" si="2"/>
        <v>#DIV/0!</v>
      </c>
      <c r="K17" s="404"/>
    </row>
    <row r="18" spans="1:11" ht="25.5">
      <c r="A18" s="554" t="s">
        <v>1044</v>
      </c>
      <c r="B18" s="563" t="s">
        <v>1036</v>
      </c>
      <c r="C18" s="556">
        <v>5000000</v>
      </c>
      <c r="D18" s="556">
        <v>0</v>
      </c>
      <c r="E18" s="556">
        <v>20125</v>
      </c>
      <c r="F18" s="556">
        <v>0</v>
      </c>
      <c r="G18" s="556">
        <v>0</v>
      </c>
      <c r="H18" s="198">
        <f t="shared" si="1"/>
        <v>20125</v>
      </c>
      <c r="I18" s="557" t="e">
        <f t="shared" si="3"/>
        <v>#DIV/0!</v>
      </c>
      <c r="J18" s="566" t="e">
        <f t="shared" si="2"/>
        <v>#DIV/0!</v>
      </c>
      <c r="K18" s="404"/>
    </row>
    <row r="19" spans="1:11" ht="25.5">
      <c r="A19" s="554" t="s">
        <v>1045</v>
      </c>
      <c r="B19" s="562" t="s">
        <v>1036</v>
      </c>
      <c r="C19" s="556">
        <v>5000000</v>
      </c>
      <c r="D19" s="556">
        <v>0</v>
      </c>
      <c r="E19" s="556">
        <v>40005.17</v>
      </c>
      <c r="F19" s="556">
        <v>0</v>
      </c>
      <c r="G19" s="556">
        <v>0</v>
      </c>
      <c r="H19" s="198">
        <f t="shared" si="1"/>
        <v>40005.17</v>
      </c>
      <c r="I19" s="557" t="e">
        <f t="shared" si="3"/>
        <v>#DIV/0!</v>
      </c>
      <c r="J19" s="566" t="e">
        <f t="shared" si="2"/>
        <v>#DIV/0!</v>
      </c>
      <c r="K19" s="404"/>
    </row>
    <row r="20" spans="1:11" ht="12.75">
      <c r="A20" s="554"/>
      <c r="B20" s="564"/>
      <c r="C20" s="556">
        <v>0</v>
      </c>
      <c r="D20" s="556">
        <v>0</v>
      </c>
      <c r="E20" s="556">
        <v>0</v>
      </c>
      <c r="F20" s="556">
        <v>0</v>
      </c>
      <c r="G20" s="556">
        <v>0</v>
      </c>
      <c r="H20" s="198">
        <f t="shared" si="1"/>
        <v>0</v>
      </c>
      <c r="I20" s="557" t="e">
        <f t="shared" si="3"/>
        <v>#DIV/0!</v>
      </c>
      <c r="J20" s="566" t="e">
        <f t="shared" si="2"/>
        <v>#DIV/0!</v>
      </c>
      <c r="K20" s="404"/>
    </row>
    <row r="21" spans="1:11" ht="12.75">
      <c r="A21" s="554"/>
      <c r="B21" s="562"/>
      <c r="C21" s="556">
        <v>0</v>
      </c>
      <c r="D21" s="556">
        <v>0</v>
      </c>
      <c r="E21" s="556">
        <v>0</v>
      </c>
      <c r="F21" s="556">
        <v>0</v>
      </c>
      <c r="G21" s="556">
        <v>0</v>
      </c>
      <c r="H21" s="198">
        <f t="shared" si="1"/>
        <v>0</v>
      </c>
      <c r="I21" s="557" t="e">
        <f t="shared" si="3"/>
        <v>#DIV/0!</v>
      </c>
      <c r="J21" s="566" t="e">
        <f t="shared" si="2"/>
        <v>#DIV/0!</v>
      </c>
      <c r="K21" s="404"/>
    </row>
    <row r="22" spans="1:11" ht="12.75">
      <c r="A22" s="554"/>
      <c r="B22" s="563"/>
      <c r="C22" s="556">
        <v>0</v>
      </c>
      <c r="D22" s="556">
        <v>0</v>
      </c>
      <c r="E22" s="556">
        <v>0</v>
      </c>
      <c r="F22" s="556">
        <v>0</v>
      </c>
      <c r="G22" s="556">
        <v>0</v>
      </c>
      <c r="H22" s="198">
        <f t="shared" si="1"/>
        <v>0</v>
      </c>
      <c r="I22" s="557" t="e">
        <f t="shared" si="3"/>
        <v>#DIV/0!</v>
      </c>
      <c r="J22" s="566" t="e">
        <f t="shared" si="2"/>
        <v>#DIV/0!</v>
      </c>
      <c r="K22" s="404"/>
    </row>
    <row r="23" spans="1:11" ht="12.75">
      <c r="A23" s="554"/>
      <c r="B23" s="562"/>
      <c r="C23" s="556">
        <v>0</v>
      </c>
      <c r="D23" s="556">
        <v>0</v>
      </c>
      <c r="E23" s="556">
        <v>0</v>
      </c>
      <c r="F23" s="556">
        <v>0</v>
      </c>
      <c r="G23" s="556">
        <v>0</v>
      </c>
      <c r="H23" s="198">
        <f t="shared" si="1"/>
        <v>0</v>
      </c>
      <c r="I23" s="557" t="e">
        <f t="shared" si="3"/>
        <v>#DIV/0!</v>
      </c>
      <c r="J23" s="566" t="e">
        <f t="shared" si="2"/>
        <v>#DIV/0!</v>
      </c>
      <c r="K23" s="404"/>
    </row>
    <row r="24" spans="1:11" ht="12.75">
      <c r="A24" s="554"/>
      <c r="B24" s="563"/>
      <c r="C24" s="556">
        <v>0</v>
      </c>
      <c r="D24" s="556">
        <v>0</v>
      </c>
      <c r="E24" s="556">
        <v>0</v>
      </c>
      <c r="F24" s="556">
        <v>0</v>
      </c>
      <c r="G24" s="556">
        <v>0</v>
      </c>
      <c r="H24" s="198">
        <f t="shared" si="1"/>
        <v>0</v>
      </c>
      <c r="I24" s="557" t="e">
        <f t="shared" si="3"/>
        <v>#DIV/0!</v>
      </c>
      <c r="J24" s="566" t="e">
        <f t="shared" si="2"/>
        <v>#DIV/0!</v>
      </c>
      <c r="K24" s="404"/>
    </row>
    <row r="25" spans="1:11" ht="12.75">
      <c r="A25" s="554"/>
      <c r="B25" s="558"/>
      <c r="C25" s="556">
        <v>0</v>
      </c>
      <c r="D25" s="556">
        <v>0</v>
      </c>
      <c r="E25" s="556">
        <v>0</v>
      </c>
      <c r="F25" s="556">
        <v>0</v>
      </c>
      <c r="G25" s="556">
        <v>0</v>
      </c>
      <c r="H25" s="198">
        <f t="shared" si="1"/>
        <v>0</v>
      </c>
      <c r="I25" s="557" t="e">
        <f t="shared" si="3"/>
        <v>#DIV/0!</v>
      </c>
      <c r="J25" s="566" t="e">
        <f t="shared" si="2"/>
        <v>#DIV/0!</v>
      </c>
      <c r="K25" s="465"/>
    </row>
    <row r="26" spans="1:11" ht="12.75">
      <c r="A26" s="554"/>
      <c r="B26" s="559"/>
      <c r="C26" s="556">
        <v>0</v>
      </c>
      <c r="D26" s="556">
        <v>0</v>
      </c>
      <c r="E26" s="556">
        <v>0</v>
      </c>
      <c r="F26" s="556">
        <v>0</v>
      </c>
      <c r="G26" s="556">
        <v>0</v>
      </c>
      <c r="H26" s="198">
        <f t="shared" si="1"/>
        <v>0</v>
      </c>
      <c r="I26" s="557" t="e">
        <f t="shared" si="3"/>
        <v>#DIV/0!</v>
      </c>
      <c r="J26" s="566" t="e">
        <f t="shared" si="2"/>
        <v>#DIV/0!</v>
      </c>
      <c r="K26" s="465"/>
    </row>
    <row r="27" spans="1:11" ht="12.75">
      <c r="A27" s="554"/>
      <c r="B27" s="560"/>
      <c r="C27" s="556">
        <v>0</v>
      </c>
      <c r="D27" s="556">
        <v>0</v>
      </c>
      <c r="E27" s="556">
        <v>0</v>
      </c>
      <c r="F27" s="556">
        <v>0</v>
      </c>
      <c r="G27" s="556">
        <v>0</v>
      </c>
      <c r="H27" s="198">
        <f t="shared" si="1"/>
        <v>0</v>
      </c>
      <c r="I27" s="557" t="e">
        <f t="shared" si="3"/>
        <v>#DIV/0!</v>
      </c>
      <c r="J27" s="566" t="e">
        <f t="shared" si="2"/>
        <v>#DIV/0!</v>
      </c>
      <c r="K27" s="465"/>
    </row>
    <row r="28" spans="1:11" ht="12.75">
      <c r="A28" s="554"/>
      <c r="B28" s="561"/>
      <c r="C28" s="556">
        <v>0</v>
      </c>
      <c r="D28" s="556">
        <v>0</v>
      </c>
      <c r="E28" s="556">
        <v>0</v>
      </c>
      <c r="F28" s="556">
        <v>0</v>
      </c>
      <c r="G28" s="556">
        <v>0</v>
      </c>
      <c r="H28" s="198">
        <f t="shared" si="1"/>
        <v>0</v>
      </c>
      <c r="I28" s="557" t="e">
        <f t="shared" si="3"/>
        <v>#DIV/0!</v>
      </c>
      <c r="J28" s="566" t="e">
        <f t="shared" si="2"/>
        <v>#DIV/0!</v>
      </c>
      <c r="K28" s="465"/>
    </row>
    <row r="29" spans="1:11" ht="12.75">
      <c r="A29" s="554"/>
      <c r="B29" s="562"/>
      <c r="C29" s="556">
        <v>0</v>
      </c>
      <c r="D29" s="556">
        <v>0</v>
      </c>
      <c r="E29" s="556">
        <v>0</v>
      </c>
      <c r="F29" s="556">
        <v>0</v>
      </c>
      <c r="G29" s="556">
        <v>0</v>
      </c>
      <c r="H29" s="198">
        <f t="shared" si="1"/>
        <v>0</v>
      </c>
      <c r="I29" s="557" t="e">
        <f t="shared" si="3"/>
        <v>#DIV/0!</v>
      </c>
      <c r="J29" s="566" t="e">
        <f t="shared" si="2"/>
        <v>#DIV/0!</v>
      </c>
      <c r="K29" s="404"/>
    </row>
    <row r="30" spans="1:11" ht="12.75">
      <c r="A30" s="554"/>
      <c r="B30" s="563"/>
      <c r="C30" s="556">
        <v>0</v>
      </c>
      <c r="D30" s="556">
        <v>0</v>
      </c>
      <c r="E30" s="556">
        <v>0</v>
      </c>
      <c r="F30" s="556">
        <v>0</v>
      </c>
      <c r="G30" s="556">
        <v>0</v>
      </c>
      <c r="H30" s="198">
        <f t="shared" si="1"/>
        <v>0</v>
      </c>
      <c r="I30" s="557" t="e">
        <f t="shared" si="3"/>
        <v>#DIV/0!</v>
      </c>
      <c r="J30" s="566" t="e">
        <f t="shared" si="2"/>
        <v>#DIV/0!</v>
      </c>
      <c r="K30" s="404"/>
    </row>
    <row r="31" spans="1:11" ht="12.75">
      <c r="A31" s="554"/>
      <c r="B31" s="562"/>
      <c r="C31" s="556">
        <v>0</v>
      </c>
      <c r="D31" s="556">
        <v>0</v>
      </c>
      <c r="E31" s="556">
        <v>0</v>
      </c>
      <c r="F31" s="556">
        <v>0</v>
      </c>
      <c r="G31" s="556">
        <v>0</v>
      </c>
      <c r="H31" s="198">
        <f t="shared" si="1"/>
        <v>0</v>
      </c>
      <c r="I31" s="557" t="e">
        <f t="shared" si="3"/>
        <v>#DIV/0!</v>
      </c>
      <c r="J31" s="566" t="e">
        <f t="shared" si="2"/>
        <v>#DIV/0!</v>
      </c>
      <c r="K31" s="404"/>
    </row>
    <row r="32" spans="1:11" ht="12.75">
      <c r="A32" s="554"/>
      <c r="B32" s="564"/>
      <c r="C32" s="556">
        <v>0</v>
      </c>
      <c r="D32" s="556">
        <v>0</v>
      </c>
      <c r="E32" s="556">
        <v>0</v>
      </c>
      <c r="F32" s="556">
        <v>0</v>
      </c>
      <c r="G32" s="556">
        <v>0</v>
      </c>
      <c r="H32" s="198">
        <f t="shared" si="1"/>
        <v>0</v>
      </c>
      <c r="I32" s="557" t="e">
        <f t="shared" si="3"/>
        <v>#DIV/0!</v>
      </c>
      <c r="J32" s="566" t="e">
        <f t="shared" si="2"/>
        <v>#DIV/0!</v>
      </c>
      <c r="K32" s="404"/>
    </row>
    <row r="33" spans="1:11" ht="12.75">
      <c r="A33" s="554"/>
      <c r="B33" s="562"/>
      <c r="C33" s="556">
        <v>0</v>
      </c>
      <c r="D33" s="556">
        <v>0</v>
      </c>
      <c r="E33" s="556">
        <v>0</v>
      </c>
      <c r="F33" s="556">
        <v>0</v>
      </c>
      <c r="G33" s="556">
        <v>0</v>
      </c>
      <c r="H33" s="198">
        <f t="shared" si="1"/>
        <v>0</v>
      </c>
      <c r="I33" s="557" t="e">
        <f t="shared" si="3"/>
        <v>#DIV/0!</v>
      </c>
      <c r="J33" s="566" t="e">
        <f t="shared" si="2"/>
        <v>#DIV/0!</v>
      </c>
      <c r="K33" s="404"/>
    </row>
    <row r="34" spans="1:11" ht="12.75">
      <c r="A34" s="554"/>
      <c r="B34" s="563"/>
      <c r="C34" s="556">
        <v>0</v>
      </c>
      <c r="D34" s="556">
        <v>0</v>
      </c>
      <c r="E34" s="556">
        <v>0</v>
      </c>
      <c r="F34" s="556">
        <v>0</v>
      </c>
      <c r="G34" s="556">
        <v>0</v>
      </c>
      <c r="H34" s="198">
        <f t="shared" si="1"/>
        <v>0</v>
      </c>
      <c r="I34" s="557" t="e">
        <f t="shared" si="3"/>
        <v>#DIV/0!</v>
      </c>
      <c r="J34" s="566" t="e">
        <f t="shared" si="2"/>
        <v>#DIV/0!</v>
      </c>
      <c r="K34" s="404"/>
    </row>
    <row r="35" spans="1:11" ht="12.75">
      <c r="A35" s="554"/>
      <c r="B35" s="562"/>
      <c r="C35" s="556">
        <v>0</v>
      </c>
      <c r="D35" s="556">
        <v>0</v>
      </c>
      <c r="E35" s="556">
        <v>0</v>
      </c>
      <c r="F35" s="556">
        <v>0</v>
      </c>
      <c r="G35" s="556">
        <v>0</v>
      </c>
      <c r="H35" s="198">
        <f t="shared" si="1"/>
        <v>0</v>
      </c>
      <c r="I35" s="557" t="e">
        <f t="shared" si="3"/>
        <v>#DIV/0!</v>
      </c>
      <c r="J35" s="566" t="e">
        <f t="shared" si="2"/>
        <v>#DIV/0!</v>
      </c>
      <c r="K35" s="404"/>
    </row>
    <row r="36" spans="1:11" ht="12.75">
      <c r="A36" s="554"/>
      <c r="B36" s="563"/>
      <c r="C36" s="556">
        <v>0</v>
      </c>
      <c r="D36" s="556">
        <v>0</v>
      </c>
      <c r="E36" s="556">
        <v>0</v>
      </c>
      <c r="F36" s="556">
        <v>0</v>
      </c>
      <c r="G36" s="556">
        <v>0</v>
      </c>
      <c r="H36" s="198">
        <f t="shared" si="1"/>
        <v>0</v>
      </c>
      <c r="I36" s="557" t="e">
        <f t="shared" si="3"/>
        <v>#DIV/0!</v>
      </c>
      <c r="J36" s="566" t="e">
        <f t="shared" si="2"/>
        <v>#DIV/0!</v>
      </c>
      <c r="K36" s="404"/>
    </row>
    <row r="37" spans="1:11" ht="12.75">
      <c r="A37" s="554"/>
      <c r="B37" s="562"/>
      <c r="C37" s="556">
        <v>0</v>
      </c>
      <c r="D37" s="556">
        <v>0</v>
      </c>
      <c r="E37" s="556">
        <v>0</v>
      </c>
      <c r="F37" s="556">
        <v>0</v>
      </c>
      <c r="G37" s="556">
        <v>0</v>
      </c>
      <c r="H37" s="198">
        <f t="shared" si="1"/>
        <v>0</v>
      </c>
      <c r="I37" s="557" t="e">
        <f t="shared" si="3"/>
        <v>#DIV/0!</v>
      </c>
      <c r="J37" s="566" t="e">
        <f t="shared" si="2"/>
        <v>#DIV/0!</v>
      </c>
      <c r="K37" s="404"/>
    </row>
    <row r="38" spans="1:11" ht="12.75">
      <c r="A38" s="554"/>
      <c r="B38" s="565"/>
      <c r="C38" s="556">
        <v>0</v>
      </c>
      <c r="D38" s="556">
        <v>0</v>
      </c>
      <c r="E38" s="556">
        <v>0</v>
      </c>
      <c r="F38" s="556">
        <v>0</v>
      </c>
      <c r="G38" s="556">
        <v>0</v>
      </c>
      <c r="H38" s="198">
        <f t="shared" si="1"/>
        <v>0</v>
      </c>
      <c r="I38" s="557" t="e">
        <f t="shared" si="3"/>
        <v>#DIV/0!</v>
      </c>
      <c r="J38" s="566" t="e">
        <f t="shared" si="2"/>
        <v>#DIV/0!</v>
      </c>
      <c r="K38" s="404"/>
    </row>
    <row r="39" spans="1:11" ht="12.75">
      <c r="A39" s="554"/>
      <c r="B39" s="555"/>
      <c r="C39" s="556">
        <v>0</v>
      </c>
      <c r="D39" s="556">
        <v>0</v>
      </c>
      <c r="E39" s="556">
        <v>0</v>
      </c>
      <c r="F39" s="556">
        <v>0</v>
      </c>
      <c r="G39" s="556">
        <v>0</v>
      </c>
      <c r="H39" s="198">
        <f t="shared" si="1"/>
        <v>0</v>
      </c>
      <c r="I39" s="557" t="e">
        <f t="shared" si="3"/>
        <v>#DIV/0!</v>
      </c>
      <c r="J39" s="566" t="e">
        <f t="shared" si="2"/>
        <v>#DIV/0!</v>
      </c>
      <c r="K39" s="469"/>
    </row>
    <row r="40" spans="1:11" ht="12.75">
      <c r="A40" s="554"/>
      <c r="B40" s="555"/>
      <c r="C40" s="556">
        <v>0</v>
      </c>
      <c r="D40" s="556">
        <v>0</v>
      </c>
      <c r="E40" s="556">
        <v>0</v>
      </c>
      <c r="F40" s="556">
        <v>0</v>
      </c>
      <c r="G40" s="556">
        <v>0</v>
      </c>
      <c r="H40" s="198">
        <f t="shared" si="1"/>
        <v>0</v>
      </c>
      <c r="I40" s="557" t="e">
        <f t="shared" si="3"/>
        <v>#DIV/0!</v>
      </c>
      <c r="J40" s="566" t="e">
        <f t="shared" si="2"/>
        <v>#DIV/0!</v>
      </c>
      <c r="K40" s="465"/>
    </row>
    <row r="41" spans="1:11" ht="12.75">
      <c r="A41" s="554"/>
      <c r="B41" s="558"/>
      <c r="C41" s="556">
        <v>0</v>
      </c>
      <c r="D41" s="556">
        <v>0</v>
      </c>
      <c r="E41" s="556">
        <v>0</v>
      </c>
      <c r="F41" s="556">
        <v>0</v>
      </c>
      <c r="G41" s="556">
        <v>0</v>
      </c>
      <c r="H41" s="198">
        <f t="shared" si="1"/>
        <v>0</v>
      </c>
      <c r="I41" s="557" t="e">
        <f t="shared" si="3"/>
        <v>#DIV/0!</v>
      </c>
      <c r="J41" s="566" t="e">
        <f t="shared" si="2"/>
        <v>#DIV/0!</v>
      </c>
      <c r="K41" s="465"/>
    </row>
    <row r="42" spans="1:11" ht="12.75">
      <c r="A42" s="554"/>
      <c r="B42" s="559"/>
      <c r="C42" s="556">
        <v>0</v>
      </c>
      <c r="D42" s="556">
        <v>0</v>
      </c>
      <c r="E42" s="556">
        <v>0</v>
      </c>
      <c r="F42" s="556">
        <v>0</v>
      </c>
      <c r="G42" s="556">
        <v>0</v>
      </c>
      <c r="H42" s="198">
        <f t="shared" si="1"/>
        <v>0</v>
      </c>
      <c r="I42" s="557" t="e">
        <f t="shared" si="3"/>
        <v>#DIV/0!</v>
      </c>
      <c r="J42" s="566" t="e">
        <f t="shared" si="2"/>
        <v>#DIV/0!</v>
      </c>
      <c r="K42" s="465"/>
    </row>
    <row r="43" spans="1:11" ht="12.75">
      <c r="A43" s="554"/>
      <c r="B43" s="560"/>
      <c r="C43" s="556">
        <v>0</v>
      </c>
      <c r="D43" s="556">
        <v>0</v>
      </c>
      <c r="E43" s="556">
        <v>0</v>
      </c>
      <c r="F43" s="556">
        <v>0</v>
      </c>
      <c r="G43" s="556">
        <v>0</v>
      </c>
      <c r="H43" s="198">
        <f t="shared" si="1"/>
        <v>0</v>
      </c>
      <c r="I43" s="557" t="e">
        <f t="shared" si="3"/>
        <v>#DIV/0!</v>
      </c>
      <c r="J43" s="566" t="e">
        <f t="shared" si="2"/>
        <v>#DIV/0!</v>
      </c>
      <c r="K43" s="465"/>
    </row>
    <row r="44" spans="1:11" ht="12.75">
      <c r="A44" s="554"/>
      <c r="B44" s="561"/>
      <c r="C44" s="556">
        <v>0</v>
      </c>
      <c r="D44" s="556">
        <v>0</v>
      </c>
      <c r="E44" s="556">
        <v>0</v>
      </c>
      <c r="F44" s="556">
        <v>0</v>
      </c>
      <c r="G44" s="556">
        <v>0</v>
      </c>
      <c r="H44" s="198">
        <f t="shared" si="1"/>
        <v>0</v>
      </c>
      <c r="I44" s="557" t="e">
        <f t="shared" si="3"/>
        <v>#DIV/0!</v>
      </c>
      <c r="J44" s="566" t="e">
        <f t="shared" si="2"/>
        <v>#DIV/0!</v>
      </c>
      <c r="K44" s="465"/>
    </row>
    <row r="45" spans="1:11" ht="12.75">
      <c r="A45" s="554"/>
      <c r="B45" s="562"/>
      <c r="C45" s="556">
        <v>0</v>
      </c>
      <c r="D45" s="556">
        <v>0</v>
      </c>
      <c r="E45" s="556">
        <v>0</v>
      </c>
      <c r="F45" s="556">
        <v>0</v>
      </c>
      <c r="G45" s="556">
        <v>0</v>
      </c>
      <c r="H45" s="198">
        <f t="shared" si="1"/>
        <v>0</v>
      </c>
      <c r="I45" s="557" t="e">
        <f t="shared" si="3"/>
        <v>#DIV/0!</v>
      </c>
      <c r="J45" s="566" t="e">
        <f t="shared" si="2"/>
        <v>#DIV/0!</v>
      </c>
      <c r="K45" s="404"/>
    </row>
    <row r="46" spans="1:11" ht="12.75">
      <c r="A46" s="554"/>
      <c r="B46" s="563"/>
      <c r="C46" s="556">
        <v>0</v>
      </c>
      <c r="D46" s="556">
        <v>0</v>
      </c>
      <c r="E46" s="556">
        <v>0</v>
      </c>
      <c r="F46" s="556">
        <v>0</v>
      </c>
      <c r="G46" s="556">
        <v>0</v>
      </c>
      <c r="H46" s="198">
        <f t="shared" si="1"/>
        <v>0</v>
      </c>
      <c r="I46" s="557" t="e">
        <f t="shared" si="3"/>
        <v>#DIV/0!</v>
      </c>
      <c r="J46" s="566" t="e">
        <f t="shared" si="2"/>
        <v>#DIV/0!</v>
      </c>
      <c r="K46" s="404"/>
    </row>
    <row r="47" spans="1:11" ht="12.75">
      <c r="A47" s="554"/>
      <c r="B47" s="562"/>
      <c r="C47" s="556">
        <v>0</v>
      </c>
      <c r="D47" s="556">
        <v>0</v>
      </c>
      <c r="E47" s="556">
        <v>0</v>
      </c>
      <c r="F47" s="556">
        <v>0</v>
      </c>
      <c r="G47" s="556">
        <v>0</v>
      </c>
      <c r="H47" s="198">
        <f t="shared" si="1"/>
        <v>0</v>
      </c>
      <c r="I47" s="557" t="e">
        <f t="shared" si="3"/>
        <v>#DIV/0!</v>
      </c>
      <c r="J47" s="566" t="e">
        <f t="shared" si="2"/>
        <v>#DIV/0!</v>
      </c>
      <c r="K47" s="404"/>
    </row>
    <row r="48" spans="1:11" ht="12.75">
      <c r="A48" s="554"/>
      <c r="B48" s="564"/>
      <c r="C48" s="556">
        <v>0</v>
      </c>
      <c r="D48" s="556">
        <v>0</v>
      </c>
      <c r="E48" s="556">
        <v>0</v>
      </c>
      <c r="F48" s="556">
        <v>0</v>
      </c>
      <c r="G48" s="556">
        <v>0</v>
      </c>
      <c r="H48" s="198">
        <f t="shared" si="1"/>
        <v>0</v>
      </c>
      <c r="I48" s="557" t="e">
        <f t="shared" si="3"/>
        <v>#DIV/0!</v>
      </c>
      <c r="J48" s="566" t="e">
        <f t="shared" si="2"/>
        <v>#DIV/0!</v>
      </c>
      <c r="K48" s="404"/>
    </row>
    <row r="49" spans="1:11" ht="12.75">
      <c r="A49" s="554"/>
      <c r="B49" s="562"/>
      <c r="C49" s="556">
        <v>0</v>
      </c>
      <c r="D49" s="556">
        <v>0</v>
      </c>
      <c r="E49" s="556">
        <v>0</v>
      </c>
      <c r="F49" s="556">
        <v>0</v>
      </c>
      <c r="G49" s="556">
        <v>0</v>
      </c>
      <c r="H49" s="198">
        <f t="shared" si="1"/>
        <v>0</v>
      </c>
      <c r="I49" s="557" t="e">
        <f t="shared" si="3"/>
        <v>#DIV/0!</v>
      </c>
      <c r="J49" s="566" t="e">
        <f t="shared" si="2"/>
        <v>#DIV/0!</v>
      </c>
      <c r="K49" s="404"/>
    </row>
    <row r="50" spans="1:11" ht="12.75">
      <c r="A50" s="554"/>
      <c r="B50" s="563"/>
      <c r="C50" s="556">
        <v>0</v>
      </c>
      <c r="D50" s="556">
        <v>0</v>
      </c>
      <c r="E50" s="556">
        <v>0</v>
      </c>
      <c r="F50" s="556">
        <v>0</v>
      </c>
      <c r="G50" s="556">
        <v>0</v>
      </c>
      <c r="H50" s="198">
        <f t="shared" si="1"/>
        <v>0</v>
      </c>
      <c r="I50" s="557" t="e">
        <f t="shared" si="3"/>
        <v>#DIV/0!</v>
      </c>
      <c r="J50" s="566" t="e">
        <f t="shared" si="2"/>
        <v>#DIV/0!</v>
      </c>
      <c r="K50" s="404"/>
    </row>
    <row r="51" spans="1:11" ht="12.75">
      <c r="A51" s="554"/>
      <c r="B51" s="562"/>
      <c r="C51" s="556">
        <v>0</v>
      </c>
      <c r="D51" s="556">
        <v>0</v>
      </c>
      <c r="E51" s="556">
        <v>0</v>
      </c>
      <c r="F51" s="556">
        <v>0</v>
      </c>
      <c r="G51" s="556">
        <v>0</v>
      </c>
      <c r="H51" s="198">
        <f t="shared" si="1"/>
        <v>0</v>
      </c>
      <c r="I51" s="557" t="e">
        <f t="shared" si="3"/>
        <v>#DIV/0!</v>
      </c>
      <c r="J51" s="566" t="e">
        <f t="shared" si="2"/>
        <v>#DIV/0!</v>
      </c>
      <c r="K51" s="404"/>
    </row>
    <row r="52" spans="1:11" ht="12.75">
      <c r="A52" s="554"/>
      <c r="B52" s="563"/>
      <c r="C52" s="556">
        <v>0</v>
      </c>
      <c r="D52" s="556">
        <v>0</v>
      </c>
      <c r="E52" s="556">
        <v>0</v>
      </c>
      <c r="F52" s="556">
        <v>0</v>
      </c>
      <c r="G52" s="556">
        <v>0</v>
      </c>
      <c r="H52" s="198">
        <f t="shared" si="1"/>
        <v>0</v>
      </c>
      <c r="I52" s="557" t="e">
        <f t="shared" si="3"/>
        <v>#DIV/0!</v>
      </c>
      <c r="J52" s="566" t="e">
        <f t="shared" si="2"/>
        <v>#DIV/0!</v>
      </c>
      <c r="K52" s="404"/>
    </row>
    <row r="53" spans="1:11" ht="12.75">
      <c r="A53" s="554"/>
      <c r="B53" s="562"/>
      <c r="C53" s="556">
        <v>0</v>
      </c>
      <c r="D53" s="556">
        <v>0</v>
      </c>
      <c r="E53" s="556">
        <v>0</v>
      </c>
      <c r="F53" s="556">
        <v>0</v>
      </c>
      <c r="G53" s="556">
        <v>0</v>
      </c>
      <c r="H53" s="198">
        <f t="shared" si="1"/>
        <v>0</v>
      </c>
      <c r="I53" s="557" t="e">
        <f t="shared" si="3"/>
        <v>#DIV/0!</v>
      </c>
      <c r="J53" s="566" t="e">
        <f t="shared" si="2"/>
        <v>#DIV/0!</v>
      </c>
      <c r="K53" s="404"/>
    </row>
    <row r="54" spans="1:11" ht="12.75">
      <c r="A54" s="554"/>
      <c r="B54" s="565"/>
      <c r="C54" s="556">
        <v>0</v>
      </c>
      <c r="D54" s="556">
        <v>0</v>
      </c>
      <c r="E54" s="556">
        <v>0</v>
      </c>
      <c r="F54" s="556">
        <v>0</v>
      </c>
      <c r="G54" s="556">
        <v>0</v>
      </c>
      <c r="H54" s="198">
        <f t="shared" si="1"/>
        <v>0</v>
      </c>
      <c r="I54" s="557" t="e">
        <f t="shared" si="3"/>
        <v>#DIV/0!</v>
      </c>
      <c r="J54" s="566" t="e">
        <f t="shared" si="2"/>
        <v>#DIV/0!</v>
      </c>
      <c r="K54" s="404"/>
    </row>
    <row r="55" spans="1:11" ht="12.75">
      <c r="A55" s="554"/>
      <c r="B55" s="555"/>
      <c r="C55" s="556">
        <v>0</v>
      </c>
      <c r="D55" s="556">
        <v>0</v>
      </c>
      <c r="E55" s="556">
        <v>0</v>
      </c>
      <c r="F55" s="556">
        <v>0</v>
      </c>
      <c r="G55" s="556">
        <v>0</v>
      </c>
      <c r="H55" s="198">
        <f t="shared" si="1"/>
        <v>0</v>
      </c>
      <c r="I55" s="557" t="e">
        <f t="shared" si="3"/>
        <v>#DIV/0!</v>
      </c>
      <c r="J55" s="566" t="e">
        <f t="shared" si="2"/>
        <v>#DIV/0!</v>
      </c>
      <c r="K55" s="469"/>
    </row>
    <row r="56" spans="1:11" ht="12.75">
      <c r="A56" s="554"/>
      <c r="B56" s="555"/>
      <c r="C56" s="556">
        <v>0</v>
      </c>
      <c r="D56" s="556">
        <v>0</v>
      </c>
      <c r="E56" s="556">
        <v>0</v>
      </c>
      <c r="F56" s="556">
        <v>0</v>
      </c>
      <c r="G56" s="556">
        <v>0</v>
      </c>
      <c r="H56" s="198">
        <f t="shared" si="1"/>
        <v>0</v>
      </c>
      <c r="I56" s="557" t="e">
        <f t="shared" si="3"/>
        <v>#DIV/0!</v>
      </c>
      <c r="J56" s="566" t="e">
        <f t="shared" si="2"/>
        <v>#DIV/0!</v>
      </c>
      <c r="K56" s="465"/>
    </row>
    <row r="57" spans="1:11" ht="12.75">
      <c r="A57" s="554"/>
      <c r="B57" s="558"/>
      <c r="C57" s="556">
        <v>0</v>
      </c>
      <c r="D57" s="556">
        <v>0</v>
      </c>
      <c r="E57" s="556">
        <v>0</v>
      </c>
      <c r="F57" s="556">
        <v>0</v>
      </c>
      <c r="G57" s="556">
        <v>0</v>
      </c>
      <c r="H57" s="198">
        <f t="shared" si="1"/>
        <v>0</v>
      </c>
      <c r="I57" s="557" t="e">
        <f t="shared" si="3"/>
        <v>#DIV/0!</v>
      </c>
      <c r="J57" s="566" t="e">
        <f t="shared" si="2"/>
        <v>#DIV/0!</v>
      </c>
      <c r="K57" s="465"/>
    </row>
    <row r="58" spans="1:11" ht="12.75">
      <c r="A58" s="554"/>
      <c r="B58" s="559"/>
      <c r="C58" s="556">
        <v>0</v>
      </c>
      <c r="D58" s="556">
        <v>0</v>
      </c>
      <c r="E58" s="556">
        <v>0</v>
      </c>
      <c r="F58" s="556">
        <v>0</v>
      </c>
      <c r="G58" s="556">
        <v>0</v>
      </c>
      <c r="H58" s="198">
        <f t="shared" si="1"/>
        <v>0</v>
      </c>
      <c r="I58" s="557" t="e">
        <f t="shared" si="3"/>
        <v>#DIV/0!</v>
      </c>
      <c r="J58" s="566" t="e">
        <f t="shared" si="2"/>
        <v>#DIV/0!</v>
      </c>
      <c r="K58" s="465"/>
    </row>
    <row r="59" spans="1:11" ht="12.75">
      <c r="A59" s="554"/>
      <c r="B59" s="560"/>
      <c r="C59" s="556">
        <v>0</v>
      </c>
      <c r="D59" s="556">
        <v>0</v>
      </c>
      <c r="E59" s="556">
        <v>0</v>
      </c>
      <c r="F59" s="556">
        <v>0</v>
      </c>
      <c r="G59" s="556">
        <v>0</v>
      </c>
      <c r="H59" s="198">
        <f t="shared" si="1"/>
        <v>0</v>
      </c>
      <c r="I59" s="557" t="e">
        <f t="shared" si="3"/>
        <v>#DIV/0!</v>
      </c>
      <c r="J59" s="566" t="e">
        <f t="shared" si="2"/>
        <v>#DIV/0!</v>
      </c>
      <c r="K59" s="465"/>
    </row>
    <row r="60" spans="1:11" ht="12.75">
      <c r="A60" s="554"/>
      <c r="B60" s="561"/>
      <c r="C60" s="556">
        <v>0</v>
      </c>
      <c r="D60" s="556">
        <v>0</v>
      </c>
      <c r="E60" s="556">
        <v>0</v>
      </c>
      <c r="F60" s="556">
        <v>0</v>
      </c>
      <c r="G60" s="556">
        <v>0</v>
      </c>
      <c r="H60" s="198">
        <f t="shared" si="1"/>
        <v>0</v>
      </c>
      <c r="I60" s="557" t="e">
        <f t="shared" si="3"/>
        <v>#DIV/0!</v>
      </c>
      <c r="J60" s="566" t="e">
        <f t="shared" si="2"/>
        <v>#DIV/0!</v>
      </c>
      <c r="K60" s="465"/>
    </row>
    <row r="61" spans="1:11" ht="12.75">
      <c r="A61" s="554"/>
      <c r="B61" s="562"/>
      <c r="C61" s="556">
        <v>0</v>
      </c>
      <c r="D61" s="556">
        <v>0</v>
      </c>
      <c r="E61" s="556">
        <v>0</v>
      </c>
      <c r="F61" s="556">
        <v>0</v>
      </c>
      <c r="G61" s="556">
        <v>0</v>
      </c>
      <c r="H61" s="198">
        <f t="shared" si="1"/>
        <v>0</v>
      </c>
      <c r="I61" s="557" t="e">
        <f t="shared" si="3"/>
        <v>#DIV/0!</v>
      </c>
      <c r="J61" s="566" t="e">
        <f t="shared" si="2"/>
        <v>#DIV/0!</v>
      </c>
      <c r="K61" s="404"/>
    </row>
    <row r="62" spans="1:11" ht="12.75">
      <c r="A62" s="554"/>
      <c r="B62" s="563"/>
      <c r="C62" s="556">
        <v>0</v>
      </c>
      <c r="D62" s="556">
        <v>0</v>
      </c>
      <c r="E62" s="556">
        <v>0</v>
      </c>
      <c r="F62" s="556">
        <v>0</v>
      </c>
      <c r="G62" s="556">
        <v>0</v>
      </c>
      <c r="H62" s="198">
        <f t="shared" si="1"/>
        <v>0</v>
      </c>
      <c r="I62" s="557" t="e">
        <f t="shared" si="3"/>
        <v>#DIV/0!</v>
      </c>
      <c r="J62" s="566" t="e">
        <f t="shared" si="2"/>
        <v>#DIV/0!</v>
      </c>
      <c r="K62" s="404"/>
    </row>
    <row r="63" spans="1:11" ht="12.75">
      <c r="A63" s="554"/>
      <c r="B63" s="562"/>
      <c r="C63" s="556">
        <v>0</v>
      </c>
      <c r="D63" s="556">
        <v>0</v>
      </c>
      <c r="E63" s="556">
        <v>0</v>
      </c>
      <c r="F63" s="556">
        <v>0</v>
      </c>
      <c r="G63" s="556">
        <v>0</v>
      </c>
      <c r="H63" s="198">
        <f t="shared" si="1"/>
        <v>0</v>
      </c>
      <c r="I63" s="557" t="e">
        <f t="shared" si="3"/>
        <v>#DIV/0!</v>
      </c>
      <c r="J63" s="566" t="e">
        <f t="shared" si="2"/>
        <v>#DIV/0!</v>
      </c>
      <c r="K63" s="404"/>
    </row>
    <row r="64" spans="1:11" ht="12.75">
      <c r="A64" s="554"/>
      <c r="B64" s="564"/>
      <c r="C64" s="556">
        <v>0</v>
      </c>
      <c r="D64" s="556">
        <v>0</v>
      </c>
      <c r="E64" s="556">
        <v>0</v>
      </c>
      <c r="F64" s="556">
        <v>0</v>
      </c>
      <c r="G64" s="556">
        <v>0</v>
      </c>
      <c r="H64" s="198">
        <f t="shared" si="1"/>
        <v>0</v>
      </c>
      <c r="I64" s="557" t="e">
        <f t="shared" si="3"/>
        <v>#DIV/0!</v>
      </c>
      <c r="J64" s="566" t="e">
        <f t="shared" si="2"/>
        <v>#DIV/0!</v>
      </c>
      <c r="K64" s="404"/>
    </row>
    <row r="65" spans="1:11" ht="12.75">
      <c r="A65" s="554"/>
      <c r="B65" s="562"/>
      <c r="C65" s="556">
        <v>0</v>
      </c>
      <c r="D65" s="556">
        <v>0</v>
      </c>
      <c r="E65" s="556">
        <v>0</v>
      </c>
      <c r="F65" s="556">
        <v>0</v>
      </c>
      <c r="G65" s="556">
        <v>0</v>
      </c>
      <c r="H65" s="198">
        <f t="shared" si="1"/>
        <v>0</v>
      </c>
      <c r="I65" s="557" t="e">
        <f t="shared" si="3"/>
        <v>#DIV/0!</v>
      </c>
      <c r="J65" s="566" t="e">
        <f t="shared" si="2"/>
        <v>#DIV/0!</v>
      </c>
      <c r="K65" s="404"/>
    </row>
    <row r="66" spans="1:11" ht="12.75">
      <c r="A66" s="554"/>
      <c r="B66" s="563"/>
      <c r="C66" s="556">
        <v>0</v>
      </c>
      <c r="D66" s="556">
        <v>0</v>
      </c>
      <c r="E66" s="556">
        <v>0</v>
      </c>
      <c r="F66" s="556">
        <v>0</v>
      </c>
      <c r="G66" s="556">
        <v>0</v>
      </c>
      <c r="H66" s="198">
        <f t="shared" si="1"/>
        <v>0</v>
      </c>
      <c r="I66" s="557" t="e">
        <f t="shared" si="3"/>
        <v>#DIV/0!</v>
      </c>
      <c r="J66" s="566" t="e">
        <f t="shared" si="2"/>
        <v>#DIV/0!</v>
      </c>
      <c r="K66" s="404"/>
    </row>
    <row r="67" spans="1:11" ht="12.75">
      <c r="A67" s="554"/>
      <c r="B67" s="562"/>
      <c r="C67" s="556">
        <v>0</v>
      </c>
      <c r="D67" s="556">
        <v>0</v>
      </c>
      <c r="E67" s="556">
        <v>0</v>
      </c>
      <c r="F67" s="556">
        <v>0</v>
      </c>
      <c r="G67" s="556">
        <v>0</v>
      </c>
      <c r="H67" s="198">
        <f t="shared" si="1"/>
        <v>0</v>
      </c>
      <c r="I67" s="557" t="e">
        <f t="shared" si="3"/>
        <v>#DIV/0!</v>
      </c>
      <c r="J67" s="566" t="e">
        <f t="shared" si="2"/>
        <v>#DIV/0!</v>
      </c>
      <c r="K67" s="404"/>
    </row>
    <row r="68" spans="1:11" ht="12.75">
      <c r="A68" s="554"/>
      <c r="B68" s="563"/>
      <c r="C68" s="556">
        <v>0</v>
      </c>
      <c r="D68" s="556">
        <v>0</v>
      </c>
      <c r="E68" s="556">
        <v>0</v>
      </c>
      <c r="F68" s="556">
        <v>0</v>
      </c>
      <c r="G68" s="556">
        <v>0</v>
      </c>
      <c r="H68" s="198">
        <f t="shared" si="1"/>
        <v>0</v>
      </c>
      <c r="I68" s="557" t="e">
        <f t="shared" si="3"/>
        <v>#DIV/0!</v>
      </c>
      <c r="J68" s="566" t="e">
        <f t="shared" si="2"/>
        <v>#DIV/0!</v>
      </c>
      <c r="K68" s="404"/>
    </row>
    <row r="69" spans="1:11" ht="12.75">
      <c r="A69" s="554"/>
      <c r="B69" s="562"/>
      <c r="C69" s="556">
        <v>0</v>
      </c>
      <c r="D69" s="556">
        <v>0</v>
      </c>
      <c r="E69" s="556">
        <v>0</v>
      </c>
      <c r="F69" s="556">
        <v>0</v>
      </c>
      <c r="G69" s="556">
        <v>0</v>
      </c>
      <c r="H69" s="198">
        <f t="shared" si="1"/>
        <v>0</v>
      </c>
      <c r="I69" s="557" t="e">
        <f t="shared" si="3"/>
        <v>#DIV/0!</v>
      </c>
      <c r="J69" s="566" t="e">
        <f t="shared" si="2"/>
        <v>#DIV/0!</v>
      </c>
      <c r="K69" s="404"/>
    </row>
    <row r="70" spans="1:11" ht="12.75">
      <c r="A70" s="554"/>
      <c r="B70" s="565"/>
      <c r="C70" s="556">
        <v>0</v>
      </c>
      <c r="D70" s="556">
        <v>0</v>
      </c>
      <c r="E70" s="556">
        <v>0</v>
      </c>
      <c r="F70" s="556">
        <v>0</v>
      </c>
      <c r="G70" s="556">
        <v>0</v>
      </c>
      <c r="H70" s="198">
        <f t="shared" si="1"/>
        <v>0</v>
      </c>
      <c r="I70" s="557" t="e">
        <f t="shared" si="3"/>
        <v>#DIV/0!</v>
      </c>
      <c r="J70" s="566" t="e">
        <f t="shared" si="2"/>
        <v>#DIV/0!</v>
      </c>
      <c r="K70" s="404"/>
    </row>
    <row r="71" spans="1:11" ht="12.75">
      <c r="A71" s="554"/>
      <c r="B71" s="555"/>
      <c r="C71" s="556">
        <v>0</v>
      </c>
      <c r="D71" s="556">
        <v>0</v>
      </c>
      <c r="E71" s="556">
        <v>0</v>
      </c>
      <c r="F71" s="556">
        <v>0</v>
      </c>
      <c r="G71" s="556">
        <v>0</v>
      </c>
      <c r="H71" s="198">
        <f t="shared" si="1"/>
        <v>0</v>
      </c>
      <c r="I71" s="557" t="e">
        <f t="shared" si="3"/>
        <v>#DIV/0!</v>
      </c>
      <c r="J71" s="566" t="e">
        <f t="shared" si="2"/>
        <v>#DIV/0!</v>
      </c>
      <c r="K71" s="465"/>
    </row>
    <row r="72" spans="1:11" ht="12.75">
      <c r="A72" s="554"/>
      <c r="B72" s="558"/>
      <c r="C72" s="556">
        <v>0</v>
      </c>
      <c r="D72" s="556">
        <v>0</v>
      </c>
      <c r="E72" s="556">
        <v>0</v>
      </c>
      <c r="F72" s="556">
        <v>0</v>
      </c>
      <c r="G72" s="556">
        <v>0</v>
      </c>
      <c r="H72" s="198">
        <f t="shared" si="1"/>
        <v>0</v>
      </c>
      <c r="I72" s="557" t="e">
        <f t="shared" si="3"/>
        <v>#DIV/0!</v>
      </c>
      <c r="J72" s="566" t="e">
        <f t="shared" si="2"/>
        <v>#DIV/0!</v>
      </c>
      <c r="K72" s="465"/>
    </row>
    <row r="73" spans="1:11" ht="12.75">
      <c r="A73" s="554"/>
      <c r="B73" s="559"/>
      <c r="C73" s="556">
        <v>0</v>
      </c>
      <c r="D73" s="556">
        <v>0</v>
      </c>
      <c r="E73" s="556">
        <v>0</v>
      </c>
      <c r="F73" s="556">
        <v>0</v>
      </c>
      <c r="G73" s="556">
        <v>0</v>
      </c>
      <c r="H73" s="198">
        <f t="shared" si="1"/>
        <v>0</v>
      </c>
      <c r="I73" s="557" t="e">
        <f t="shared" si="3"/>
        <v>#DIV/0!</v>
      </c>
      <c r="J73" s="566" t="e">
        <f t="shared" si="2"/>
        <v>#DIV/0!</v>
      </c>
      <c r="K73" s="465"/>
    </row>
    <row r="74" spans="1:11" ht="12.75">
      <c r="A74" s="554"/>
      <c r="B74" s="560"/>
      <c r="C74" s="556">
        <v>0</v>
      </c>
      <c r="D74" s="556">
        <v>0</v>
      </c>
      <c r="E74" s="556">
        <v>0</v>
      </c>
      <c r="F74" s="556">
        <v>0</v>
      </c>
      <c r="G74" s="556">
        <v>0</v>
      </c>
      <c r="H74" s="198">
        <f t="shared" si="1"/>
        <v>0</v>
      </c>
      <c r="I74" s="557" t="e">
        <f t="shared" si="3"/>
        <v>#DIV/0!</v>
      </c>
      <c r="J74" s="566" t="e">
        <f t="shared" si="2"/>
        <v>#DIV/0!</v>
      </c>
      <c r="K74" s="465"/>
    </row>
    <row r="75" spans="1:11" ht="12.75">
      <c r="A75" s="554"/>
      <c r="B75" s="561"/>
      <c r="C75" s="556">
        <v>0</v>
      </c>
      <c r="D75" s="556">
        <v>0</v>
      </c>
      <c r="E75" s="556">
        <v>0</v>
      </c>
      <c r="F75" s="556">
        <v>0</v>
      </c>
      <c r="G75" s="556">
        <v>0</v>
      </c>
      <c r="H75" s="198">
        <f aca="true" t="shared" si="4" ref="H75:H138">(+D75+E75)-G75</f>
        <v>0</v>
      </c>
      <c r="I75" s="557" t="e">
        <f t="shared" si="3"/>
        <v>#DIV/0!</v>
      </c>
      <c r="J75" s="566" t="e">
        <f aca="true" t="shared" si="5" ref="J75:J138">G75/D75</f>
        <v>#DIV/0!</v>
      </c>
      <c r="K75" s="465"/>
    </row>
    <row r="76" spans="1:11" ht="12.75">
      <c r="A76" s="554"/>
      <c r="B76" s="562"/>
      <c r="C76" s="556">
        <v>0</v>
      </c>
      <c r="D76" s="556">
        <v>0</v>
      </c>
      <c r="E76" s="556">
        <v>0</v>
      </c>
      <c r="F76" s="556">
        <v>0</v>
      </c>
      <c r="G76" s="556">
        <v>0</v>
      </c>
      <c r="H76" s="198">
        <f t="shared" si="4"/>
        <v>0</v>
      </c>
      <c r="I76" s="557" t="e">
        <f aca="true" t="shared" si="6" ref="I76:I139">+G76/F76</f>
        <v>#DIV/0!</v>
      </c>
      <c r="J76" s="566" t="e">
        <f t="shared" si="5"/>
        <v>#DIV/0!</v>
      </c>
      <c r="K76" s="404"/>
    </row>
    <row r="77" spans="1:11" ht="12.75">
      <c r="A77" s="554"/>
      <c r="B77" s="563"/>
      <c r="C77" s="556">
        <v>0</v>
      </c>
      <c r="D77" s="556">
        <v>0</v>
      </c>
      <c r="E77" s="556">
        <v>0</v>
      </c>
      <c r="F77" s="556">
        <v>0</v>
      </c>
      <c r="G77" s="556">
        <v>0</v>
      </c>
      <c r="H77" s="198">
        <f t="shared" si="4"/>
        <v>0</v>
      </c>
      <c r="I77" s="557" t="e">
        <f t="shared" si="6"/>
        <v>#DIV/0!</v>
      </c>
      <c r="J77" s="566" t="e">
        <f t="shared" si="5"/>
        <v>#DIV/0!</v>
      </c>
      <c r="K77" s="404"/>
    </row>
    <row r="78" spans="1:11" ht="12.75">
      <c r="A78" s="554"/>
      <c r="B78" s="562"/>
      <c r="C78" s="556">
        <v>0</v>
      </c>
      <c r="D78" s="556">
        <v>0</v>
      </c>
      <c r="E78" s="556">
        <v>0</v>
      </c>
      <c r="F78" s="556">
        <v>0</v>
      </c>
      <c r="G78" s="556">
        <v>0</v>
      </c>
      <c r="H78" s="198">
        <f t="shared" si="4"/>
        <v>0</v>
      </c>
      <c r="I78" s="557" t="e">
        <f t="shared" si="6"/>
        <v>#DIV/0!</v>
      </c>
      <c r="J78" s="566" t="e">
        <f t="shared" si="5"/>
        <v>#DIV/0!</v>
      </c>
      <c r="K78" s="404"/>
    </row>
    <row r="79" spans="1:11" ht="12.75">
      <c r="A79" s="554"/>
      <c r="B79" s="564"/>
      <c r="C79" s="556">
        <v>0</v>
      </c>
      <c r="D79" s="556">
        <v>0</v>
      </c>
      <c r="E79" s="556">
        <v>0</v>
      </c>
      <c r="F79" s="556">
        <v>0</v>
      </c>
      <c r="G79" s="556">
        <v>0</v>
      </c>
      <c r="H79" s="198">
        <f t="shared" si="4"/>
        <v>0</v>
      </c>
      <c r="I79" s="557" t="e">
        <f t="shared" si="6"/>
        <v>#DIV/0!</v>
      </c>
      <c r="J79" s="566" t="e">
        <f t="shared" si="5"/>
        <v>#DIV/0!</v>
      </c>
      <c r="K79" s="404"/>
    </row>
    <row r="80" spans="1:11" ht="12.75">
      <c r="A80" s="554"/>
      <c r="B80" s="562"/>
      <c r="C80" s="556">
        <v>0</v>
      </c>
      <c r="D80" s="556">
        <v>0</v>
      </c>
      <c r="E80" s="556">
        <v>0</v>
      </c>
      <c r="F80" s="556">
        <v>0</v>
      </c>
      <c r="G80" s="556">
        <v>0</v>
      </c>
      <c r="H80" s="198">
        <f t="shared" si="4"/>
        <v>0</v>
      </c>
      <c r="I80" s="557" t="e">
        <f t="shared" si="6"/>
        <v>#DIV/0!</v>
      </c>
      <c r="J80" s="566" t="e">
        <f t="shared" si="5"/>
        <v>#DIV/0!</v>
      </c>
      <c r="K80" s="404"/>
    </row>
    <row r="81" spans="1:11" ht="12.75">
      <c r="A81" s="554"/>
      <c r="B81" s="563"/>
      <c r="C81" s="556">
        <v>0</v>
      </c>
      <c r="D81" s="556">
        <v>0</v>
      </c>
      <c r="E81" s="556">
        <v>0</v>
      </c>
      <c r="F81" s="556">
        <v>0</v>
      </c>
      <c r="G81" s="556">
        <v>0</v>
      </c>
      <c r="H81" s="198">
        <f t="shared" si="4"/>
        <v>0</v>
      </c>
      <c r="I81" s="557" t="e">
        <f t="shared" si="6"/>
        <v>#DIV/0!</v>
      </c>
      <c r="J81" s="566" t="e">
        <f t="shared" si="5"/>
        <v>#DIV/0!</v>
      </c>
      <c r="K81" s="404"/>
    </row>
    <row r="82" spans="1:11" ht="12.75">
      <c r="A82" s="554"/>
      <c r="B82" s="562"/>
      <c r="C82" s="556">
        <v>0</v>
      </c>
      <c r="D82" s="556">
        <v>0</v>
      </c>
      <c r="E82" s="556">
        <v>0</v>
      </c>
      <c r="F82" s="556">
        <v>0</v>
      </c>
      <c r="G82" s="556">
        <v>0</v>
      </c>
      <c r="H82" s="198">
        <f t="shared" si="4"/>
        <v>0</v>
      </c>
      <c r="I82" s="557" t="e">
        <f t="shared" si="6"/>
        <v>#DIV/0!</v>
      </c>
      <c r="J82" s="566" t="e">
        <f t="shared" si="5"/>
        <v>#DIV/0!</v>
      </c>
      <c r="K82" s="404"/>
    </row>
    <row r="83" spans="1:11" ht="12.75">
      <c r="A83" s="554"/>
      <c r="B83" s="563"/>
      <c r="C83" s="556">
        <v>0</v>
      </c>
      <c r="D83" s="556">
        <v>0</v>
      </c>
      <c r="E83" s="556">
        <v>0</v>
      </c>
      <c r="F83" s="556">
        <v>0</v>
      </c>
      <c r="G83" s="556">
        <v>0</v>
      </c>
      <c r="H83" s="198">
        <f t="shared" si="4"/>
        <v>0</v>
      </c>
      <c r="I83" s="557" t="e">
        <f t="shared" si="6"/>
        <v>#DIV/0!</v>
      </c>
      <c r="J83" s="566" t="e">
        <f t="shared" si="5"/>
        <v>#DIV/0!</v>
      </c>
      <c r="K83" s="404"/>
    </row>
    <row r="84" spans="1:11" ht="12.75">
      <c r="A84" s="554"/>
      <c r="B84" s="562"/>
      <c r="C84" s="556">
        <v>0</v>
      </c>
      <c r="D84" s="556">
        <v>0</v>
      </c>
      <c r="E84" s="556">
        <v>0</v>
      </c>
      <c r="F84" s="556">
        <v>0</v>
      </c>
      <c r="G84" s="556">
        <v>0</v>
      </c>
      <c r="H84" s="198">
        <f t="shared" si="4"/>
        <v>0</v>
      </c>
      <c r="I84" s="557" t="e">
        <f t="shared" si="6"/>
        <v>#DIV/0!</v>
      </c>
      <c r="J84" s="566" t="e">
        <f t="shared" si="5"/>
        <v>#DIV/0!</v>
      </c>
      <c r="K84" s="404"/>
    </row>
    <row r="85" spans="1:11" ht="12.75">
      <c r="A85" s="554"/>
      <c r="B85" s="565"/>
      <c r="C85" s="556">
        <v>0</v>
      </c>
      <c r="D85" s="556">
        <v>0</v>
      </c>
      <c r="E85" s="556">
        <v>0</v>
      </c>
      <c r="F85" s="556">
        <v>0</v>
      </c>
      <c r="G85" s="556">
        <v>0</v>
      </c>
      <c r="H85" s="198">
        <f t="shared" si="4"/>
        <v>0</v>
      </c>
      <c r="I85" s="557" t="e">
        <f t="shared" si="6"/>
        <v>#DIV/0!</v>
      </c>
      <c r="J85" s="566" t="e">
        <f t="shared" si="5"/>
        <v>#DIV/0!</v>
      </c>
      <c r="K85" s="404"/>
    </row>
    <row r="86" spans="1:11" ht="12.75">
      <c r="A86" s="554"/>
      <c r="B86" s="555"/>
      <c r="C86" s="556">
        <v>0</v>
      </c>
      <c r="D86" s="556">
        <v>0</v>
      </c>
      <c r="E86" s="556">
        <v>0</v>
      </c>
      <c r="F86" s="556">
        <v>0</v>
      </c>
      <c r="G86" s="556">
        <v>0</v>
      </c>
      <c r="H86" s="198">
        <f t="shared" si="4"/>
        <v>0</v>
      </c>
      <c r="I86" s="557" t="e">
        <f t="shared" si="6"/>
        <v>#DIV/0!</v>
      </c>
      <c r="J86" s="566" t="e">
        <f t="shared" si="5"/>
        <v>#DIV/0!</v>
      </c>
      <c r="K86" s="469"/>
    </row>
    <row r="87" spans="1:11" ht="12.75">
      <c r="A87" s="554"/>
      <c r="B87" s="555"/>
      <c r="C87" s="556">
        <v>0</v>
      </c>
      <c r="D87" s="556">
        <v>0</v>
      </c>
      <c r="E87" s="556">
        <v>0</v>
      </c>
      <c r="F87" s="556">
        <v>0</v>
      </c>
      <c r="G87" s="556">
        <v>0</v>
      </c>
      <c r="H87" s="198">
        <f t="shared" si="4"/>
        <v>0</v>
      </c>
      <c r="I87" s="557" t="e">
        <f t="shared" si="6"/>
        <v>#DIV/0!</v>
      </c>
      <c r="J87" s="566" t="e">
        <f t="shared" si="5"/>
        <v>#DIV/0!</v>
      </c>
      <c r="K87" s="465"/>
    </row>
    <row r="88" spans="1:11" ht="12.75">
      <c r="A88" s="554"/>
      <c r="B88" s="558"/>
      <c r="C88" s="556">
        <v>0</v>
      </c>
      <c r="D88" s="556">
        <v>0</v>
      </c>
      <c r="E88" s="556">
        <v>0</v>
      </c>
      <c r="F88" s="556">
        <v>0</v>
      </c>
      <c r="G88" s="556">
        <v>0</v>
      </c>
      <c r="H88" s="198">
        <f t="shared" si="4"/>
        <v>0</v>
      </c>
      <c r="I88" s="557" t="e">
        <f t="shared" si="6"/>
        <v>#DIV/0!</v>
      </c>
      <c r="J88" s="566" t="e">
        <f t="shared" si="5"/>
        <v>#DIV/0!</v>
      </c>
      <c r="K88" s="465"/>
    </row>
    <row r="89" spans="1:11" ht="12.75">
      <c r="A89" s="554"/>
      <c r="B89" s="559"/>
      <c r="C89" s="556">
        <v>0</v>
      </c>
      <c r="D89" s="556">
        <v>0</v>
      </c>
      <c r="E89" s="556">
        <v>0</v>
      </c>
      <c r="F89" s="556">
        <v>0</v>
      </c>
      <c r="G89" s="556">
        <v>0</v>
      </c>
      <c r="H89" s="198">
        <f t="shared" si="4"/>
        <v>0</v>
      </c>
      <c r="I89" s="557" t="e">
        <f t="shared" si="6"/>
        <v>#DIV/0!</v>
      </c>
      <c r="J89" s="566" t="e">
        <f t="shared" si="5"/>
        <v>#DIV/0!</v>
      </c>
      <c r="K89" s="465"/>
    </row>
    <row r="90" spans="1:11" ht="12.75">
      <c r="A90" s="554"/>
      <c r="B90" s="560"/>
      <c r="C90" s="556">
        <v>0</v>
      </c>
      <c r="D90" s="556">
        <v>0</v>
      </c>
      <c r="E90" s="556">
        <v>0</v>
      </c>
      <c r="F90" s="556">
        <v>0</v>
      </c>
      <c r="G90" s="556">
        <v>0</v>
      </c>
      <c r="H90" s="198">
        <f t="shared" si="4"/>
        <v>0</v>
      </c>
      <c r="I90" s="557" t="e">
        <f t="shared" si="6"/>
        <v>#DIV/0!</v>
      </c>
      <c r="J90" s="566" t="e">
        <f t="shared" si="5"/>
        <v>#DIV/0!</v>
      </c>
      <c r="K90" s="465"/>
    </row>
    <row r="91" spans="1:11" ht="12.75">
      <c r="A91" s="554"/>
      <c r="B91" s="561"/>
      <c r="C91" s="556">
        <v>0</v>
      </c>
      <c r="D91" s="556">
        <v>0</v>
      </c>
      <c r="E91" s="556">
        <v>0</v>
      </c>
      <c r="F91" s="556">
        <v>0</v>
      </c>
      <c r="G91" s="556">
        <v>0</v>
      </c>
      <c r="H91" s="198">
        <f t="shared" si="4"/>
        <v>0</v>
      </c>
      <c r="I91" s="557" t="e">
        <f t="shared" si="6"/>
        <v>#DIV/0!</v>
      </c>
      <c r="J91" s="566" t="e">
        <f t="shared" si="5"/>
        <v>#DIV/0!</v>
      </c>
      <c r="K91" s="465"/>
    </row>
    <row r="92" spans="1:11" ht="12.75">
      <c r="A92" s="554"/>
      <c r="B92" s="562"/>
      <c r="C92" s="556">
        <v>0</v>
      </c>
      <c r="D92" s="556">
        <v>0</v>
      </c>
      <c r="E92" s="556">
        <v>0</v>
      </c>
      <c r="F92" s="556">
        <v>0</v>
      </c>
      <c r="G92" s="556">
        <v>0</v>
      </c>
      <c r="H92" s="198">
        <f t="shared" si="4"/>
        <v>0</v>
      </c>
      <c r="I92" s="557" t="e">
        <f t="shared" si="6"/>
        <v>#DIV/0!</v>
      </c>
      <c r="J92" s="566" t="e">
        <f t="shared" si="5"/>
        <v>#DIV/0!</v>
      </c>
      <c r="K92" s="404"/>
    </row>
    <row r="93" spans="1:11" ht="12.75">
      <c r="A93" s="554"/>
      <c r="B93" s="563"/>
      <c r="C93" s="556">
        <v>0</v>
      </c>
      <c r="D93" s="556">
        <v>0</v>
      </c>
      <c r="E93" s="556">
        <v>0</v>
      </c>
      <c r="F93" s="556">
        <v>0</v>
      </c>
      <c r="G93" s="556">
        <v>0</v>
      </c>
      <c r="H93" s="198">
        <f t="shared" si="4"/>
        <v>0</v>
      </c>
      <c r="I93" s="557" t="e">
        <f t="shared" si="6"/>
        <v>#DIV/0!</v>
      </c>
      <c r="J93" s="566" t="e">
        <f t="shared" si="5"/>
        <v>#DIV/0!</v>
      </c>
      <c r="K93" s="404"/>
    </row>
    <row r="94" spans="1:11" ht="12.75">
      <c r="A94" s="554"/>
      <c r="B94" s="562"/>
      <c r="C94" s="556">
        <v>0</v>
      </c>
      <c r="D94" s="556">
        <v>0</v>
      </c>
      <c r="E94" s="556">
        <v>0</v>
      </c>
      <c r="F94" s="556">
        <v>0</v>
      </c>
      <c r="G94" s="556">
        <v>0</v>
      </c>
      <c r="H94" s="198">
        <f t="shared" si="4"/>
        <v>0</v>
      </c>
      <c r="I94" s="557" t="e">
        <f t="shared" si="6"/>
        <v>#DIV/0!</v>
      </c>
      <c r="J94" s="566" t="e">
        <f t="shared" si="5"/>
        <v>#DIV/0!</v>
      </c>
      <c r="K94" s="404"/>
    </row>
    <row r="95" spans="1:11" ht="12.75">
      <c r="A95" s="554"/>
      <c r="B95" s="564"/>
      <c r="C95" s="556">
        <v>0</v>
      </c>
      <c r="D95" s="556">
        <v>0</v>
      </c>
      <c r="E95" s="556">
        <v>0</v>
      </c>
      <c r="F95" s="556">
        <v>0</v>
      </c>
      <c r="G95" s="556">
        <v>0</v>
      </c>
      <c r="H95" s="198">
        <f t="shared" si="4"/>
        <v>0</v>
      </c>
      <c r="I95" s="557" t="e">
        <f t="shared" si="6"/>
        <v>#DIV/0!</v>
      </c>
      <c r="J95" s="566" t="e">
        <f t="shared" si="5"/>
        <v>#DIV/0!</v>
      </c>
      <c r="K95" s="404"/>
    </row>
    <row r="96" spans="1:11" ht="12.75">
      <c r="A96" s="554"/>
      <c r="B96" s="562"/>
      <c r="C96" s="556">
        <v>0</v>
      </c>
      <c r="D96" s="556">
        <v>0</v>
      </c>
      <c r="E96" s="556">
        <v>0</v>
      </c>
      <c r="F96" s="556">
        <v>0</v>
      </c>
      <c r="G96" s="556">
        <v>0</v>
      </c>
      <c r="H96" s="198">
        <f t="shared" si="4"/>
        <v>0</v>
      </c>
      <c r="I96" s="557" t="e">
        <f t="shared" si="6"/>
        <v>#DIV/0!</v>
      </c>
      <c r="J96" s="566" t="e">
        <f t="shared" si="5"/>
        <v>#DIV/0!</v>
      </c>
      <c r="K96" s="404"/>
    </row>
    <row r="97" spans="1:11" ht="12.75">
      <c r="A97" s="554"/>
      <c r="B97" s="563"/>
      <c r="C97" s="556">
        <v>0</v>
      </c>
      <c r="D97" s="556">
        <v>0</v>
      </c>
      <c r="E97" s="556">
        <v>0</v>
      </c>
      <c r="F97" s="556">
        <v>0</v>
      </c>
      <c r="G97" s="556">
        <v>0</v>
      </c>
      <c r="H97" s="198">
        <f t="shared" si="4"/>
        <v>0</v>
      </c>
      <c r="I97" s="557" t="e">
        <f t="shared" si="6"/>
        <v>#DIV/0!</v>
      </c>
      <c r="J97" s="566" t="e">
        <f t="shared" si="5"/>
        <v>#DIV/0!</v>
      </c>
      <c r="K97" s="404"/>
    </row>
    <row r="98" spans="1:11" ht="12.75">
      <c r="A98" s="554"/>
      <c r="B98" s="562"/>
      <c r="C98" s="556">
        <v>0</v>
      </c>
      <c r="D98" s="556">
        <v>0</v>
      </c>
      <c r="E98" s="556">
        <v>0</v>
      </c>
      <c r="F98" s="556">
        <v>0</v>
      </c>
      <c r="G98" s="556">
        <v>0</v>
      </c>
      <c r="H98" s="198">
        <f t="shared" si="4"/>
        <v>0</v>
      </c>
      <c r="I98" s="557" t="e">
        <f t="shared" si="6"/>
        <v>#DIV/0!</v>
      </c>
      <c r="J98" s="566" t="e">
        <f t="shared" si="5"/>
        <v>#DIV/0!</v>
      </c>
      <c r="K98" s="404"/>
    </row>
    <row r="99" spans="1:11" ht="12.75">
      <c r="A99" s="554"/>
      <c r="B99" s="563"/>
      <c r="C99" s="556">
        <v>0</v>
      </c>
      <c r="D99" s="556">
        <v>0</v>
      </c>
      <c r="E99" s="556">
        <v>0</v>
      </c>
      <c r="F99" s="556">
        <v>0</v>
      </c>
      <c r="G99" s="556">
        <v>0</v>
      </c>
      <c r="H99" s="198">
        <f t="shared" si="4"/>
        <v>0</v>
      </c>
      <c r="I99" s="557" t="e">
        <f t="shared" si="6"/>
        <v>#DIV/0!</v>
      </c>
      <c r="J99" s="566" t="e">
        <f t="shared" si="5"/>
        <v>#DIV/0!</v>
      </c>
      <c r="K99" s="404"/>
    </row>
    <row r="100" spans="1:11" ht="12.75">
      <c r="A100" s="554"/>
      <c r="B100" s="562"/>
      <c r="C100" s="556">
        <v>0</v>
      </c>
      <c r="D100" s="556">
        <v>0</v>
      </c>
      <c r="E100" s="556">
        <v>0</v>
      </c>
      <c r="F100" s="556">
        <v>0</v>
      </c>
      <c r="G100" s="556">
        <v>0</v>
      </c>
      <c r="H100" s="198">
        <f t="shared" si="4"/>
        <v>0</v>
      </c>
      <c r="I100" s="557" t="e">
        <f t="shared" si="6"/>
        <v>#DIV/0!</v>
      </c>
      <c r="J100" s="566" t="e">
        <f t="shared" si="5"/>
        <v>#DIV/0!</v>
      </c>
      <c r="K100" s="404"/>
    </row>
    <row r="101" spans="1:11" ht="12.75">
      <c r="A101" s="554"/>
      <c r="B101" s="555"/>
      <c r="C101" s="556">
        <v>0</v>
      </c>
      <c r="D101" s="556">
        <v>0</v>
      </c>
      <c r="E101" s="556">
        <v>0</v>
      </c>
      <c r="F101" s="556">
        <v>0</v>
      </c>
      <c r="G101" s="556">
        <v>0</v>
      </c>
      <c r="H101" s="198">
        <f t="shared" si="4"/>
        <v>0</v>
      </c>
      <c r="I101" s="557" t="e">
        <f t="shared" si="6"/>
        <v>#DIV/0!</v>
      </c>
      <c r="J101" s="566" t="e">
        <f t="shared" si="5"/>
        <v>#DIV/0!</v>
      </c>
      <c r="K101" s="469"/>
    </row>
    <row r="102" spans="1:11" ht="12.75">
      <c r="A102" s="554"/>
      <c r="B102" s="555"/>
      <c r="C102" s="556">
        <v>0</v>
      </c>
      <c r="D102" s="556">
        <v>0</v>
      </c>
      <c r="E102" s="556">
        <v>0</v>
      </c>
      <c r="F102" s="556">
        <v>0</v>
      </c>
      <c r="G102" s="556">
        <v>0</v>
      </c>
      <c r="H102" s="198">
        <f t="shared" si="4"/>
        <v>0</v>
      </c>
      <c r="I102" s="557" t="e">
        <f t="shared" si="6"/>
        <v>#DIV/0!</v>
      </c>
      <c r="J102" s="566" t="e">
        <f t="shared" si="5"/>
        <v>#DIV/0!</v>
      </c>
      <c r="K102" s="465"/>
    </row>
    <row r="103" spans="1:11" ht="12.75">
      <c r="A103" s="554"/>
      <c r="B103" s="558"/>
      <c r="C103" s="556">
        <v>0</v>
      </c>
      <c r="D103" s="556">
        <v>0</v>
      </c>
      <c r="E103" s="556">
        <v>0</v>
      </c>
      <c r="F103" s="556">
        <v>0</v>
      </c>
      <c r="G103" s="556">
        <v>0</v>
      </c>
      <c r="H103" s="198">
        <f t="shared" si="4"/>
        <v>0</v>
      </c>
      <c r="I103" s="557" t="e">
        <f t="shared" si="6"/>
        <v>#DIV/0!</v>
      </c>
      <c r="J103" s="566" t="e">
        <f t="shared" si="5"/>
        <v>#DIV/0!</v>
      </c>
      <c r="K103" s="465"/>
    </row>
    <row r="104" spans="1:11" ht="12.75">
      <c r="A104" s="554"/>
      <c r="B104" s="559"/>
      <c r="C104" s="556">
        <v>0</v>
      </c>
      <c r="D104" s="556">
        <v>0</v>
      </c>
      <c r="E104" s="556">
        <v>0</v>
      </c>
      <c r="F104" s="556">
        <v>0</v>
      </c>
      <c r="G104" s="556">
        <v>0</v>
      </c>
      <c r="H104" s="198">
        <f t="shared" si="4"/>
        <v>0</v>
      </c>
      <c r="I104" s="557" t="e">
        <f t="shared" si="6"/>
        <v>#DIV/0!</v>
      </c>
      <c r="J104" s="566" t="e">
        <f t="shared" si="5"/>
        <v>#DIV/0!</v>
      </c>
      <c r="K104" s="465"/>
    </row>
    <row r="105" spans="1:11" ht="12.75">
      <c r="A105" s="554"/>
      <c r="B105" s="560"/>
      <c r="C105" s="556">
        <v>0</v>
      </c>
      <c r="D105" s="556">
        <v>0</v>
      </c>
      <c r="E105" s="556">
        <v>0</v>
      </c>
      <c r="F105" s="556">
        <v>0</v>
      </c>
      <c r="G105" s="556">
        <v>0</v>
      </c>
      <c r="H105" s="198">
        <f t="shared" si="4"/>
        <v>0</v>
      </c>
      <c r="I105" s="557" t="e">
        <f t="shared" si="6"/>
        <v>#DIV/0!</v>
      </c>
      <c r="J105" s="566" t="e">
        <f t="shared" si="5"/>
        <v>#DIV/0!</v>
      </c>
      <c r="K105" s="465"/>
    </row>
    <row r="106" spans="1:11" ht="12.75">
      <c r="A106" s="554"/>
      <c r="B106" s="561"/>
      <c r="C106" s="556">
        <v>0</v>
      </c>
      <c r="D106" s="556">
        <v>0</v>
      </c>
      <c r="E106" s="556">
        <v>0</v>
      </c>
      <c r="F106" s="556">
        <v>0</v>
      </c>
      <c r="G106" s="556">
        <v>0</v>
      </c>
      <c r="H106" s="198">
        <f t="shared" si="4"/>
        <v>0</v>
      </c>
      <c r="I106" s="557" t="e">
        <f t="shared" si="6"/>
        <v>#DIV/0!</v>
      </c>
      <c r="J106" s="566" t="e">
        <f t="shared" si="5"/>
        <v>#DIV/0!</v>
      </c>
      <c r="K106" s="465"/>
    </row>
    <row r="107" spans="1:11" ht="12.75">
      <c r="A107" s="554"/>
      <c r="B107" s="562"/>
      <c r="C107" s="556">
        <v>0</v>
      </c>
      <c r="D107" s="556">
        <v>0</v>
      </c>
      <c r="E107" s="556">
        <v>0</v>
      </c>
      <c r="F107" s="556">
        <v>0</v>
      </c>
      <c r="G107" s="556">
        <v>0</v>
      </c>
      <c r="H107" s="198">
        <f t="shared" si="4"/>
        <v>0</v>
      </c>
      <c r="I107" s="557" t="e">
        <f t="shared" si="6"/>
        <v>#DIV/0!</v>
      </c>
      <c r="J107" s="566" t="e">
        <f t="shared" si="5"/>
        <v>#DIV/0!</v>
      </c>
      <c r="K107" s="404"/>
    </row>
    <row r="108" spans="1:11" ht="12.75">
      <c r="A108" s="554"/>
      <c r="B108" s="563"/>
      <c r="C108" s="556">
        <v>0</v>
      </c>
      <c r="D108" s="556">
        <v>0</v>
      </c>
      <c r="E108" s="556">
        <v>0</v>
      </c>
      <c r="F108" s="556">
        <v>0</v>
      </c>
      <c r="G108" s="556">
        <v>0</v>
      </c>
      <c r="H108" s="198">
        <f t="shared" si="4"/>
        <v>0</v>
      </c>
      <c r="I108" s="557" t="e">
        <f t="shared" si="6"/>
        <v>#DIV/0!</v>
      </c>
      <c r="J108" s="566" t="e">
        <f t="shared" si="5"/>
        <v>#DIV/0!</v>
      </c>
      <c r="K108" s="404"/>
    </row>
    <row r="109" spans="1:11" ht="12.75">
      <c r="A109" s="554"/>
      <c r="B109" s="562"/>
      <c r="C109" s="556">
        <v>0</v>
      </c>
      <c r="D109" s="556">
        <v>0</v>
      </c>
      <c r="E109" s="556">
        <v>0</v>
      </c>
      <c r="F109" s="556">
        <v>0</v>
      </c>
      <c r="G109" s="556">
        <v>0</v>
      </c>
      <c r="H109" s="198">
        <f t="shared" si="4"/>
        <v>0</v>
      </c>
      <c r="I109" s="557" t="e">
        <f t="shared" si="6"/>
        <v>#DIV/0!</v>
      </c>
      <c r="J109" s="566" t="e">
        <f t="shared" si="5"/>
        <v>#DIV/0!</v>
      </c>
      <c r="K109" s="404"/>
    </row>
    <row r="110" spans="1:11" ht="12.75">
      <c r="A110" s="554"/>
      <c r="B110" s="564"/>
      <c r="C110" s="556">
        <v>0</v>
      </c>
      <c r="D110" s="556">
        <v>0</v>
      </c>
      <c r="E110" s="556">
        <v>0</v>
      </c>
      <c r="F110" s="556">
        <v>0</v>
      </c>
      <c r="G110" s="556">
        <v>0</v>
      </c>
      <c r="H110" s="198">
        <f t="shared" si="4"/>
        <v>0</v>
      </c>
      <c r="I110" s="557" t="e">
        <f t="shared" si="6"/>
        <v>#DIV/0!</v>
      </c>
      <c r="J110" s="566" t="e">
        <f t="shared" si="5"/>
        <v>#DIV/0!</v>
      </c>
      <c r="K110" s="404"/>
    </row>
    <row r="111" spans="1:11" ht="12.75">
      <c r="A111" s="554"/>
      <c r="B111" s="562"/>
      <c r="C111" s="556">
        <v>0</v>
      </c>
      <c r="D111" s="556">
        <v>0</v>
      </c>
      <c r="E111" s="556">
        <v>0</v>
      </c>
      <c r="F111" s="556">
        <v>0</v>
      </c>
      <c r="G111" s="556">
        <v>0</v>
      </c>
      <c r="H111" s="198">
        <f t="shared" si="4"/>
        <v>0</v>
      </c>
      <c r="I111" s="557" t="e">
        <f t="shared" si="6"/>
        <v>#DIV/0!</v>
      </c>
      <c r="J111" s="566" t="e">
        <f t="shared" si="5"/>
        <v>#DIV/0!</v>
      </c>
      <c r="K111" s="404"/>
    </row>
    <row r="112" spans="1:11" ht="12.75">
      <c r="A112" s="554"/>
      <c r="B112" s="563"/>
      <c r="C112" s="556">
        <v>0</v>
      </c>
      <c r="D112" s="556">
        <v>0</v>
      </c>
      <c r="E112" s="556">
        <v>0</v>
      </c>
      <c r="F112" s="556">
        <v>0</v>
      </c>
      <c r="G112" s="556">
        <v>0</v>
      </c>
      <c r="H112" s="198">
        <f t="shared" si="4"/>
        <v>0</v>
      </c>
      <c r="I112" s="557" t="e">
        <f t="shared" si="6"/>
        <v>#DIV/0!</v>
      </c>
      <c r="J112" s="566" t="e">
        <f t="shared" si="5"/>
        <v>#DIV/0!</v>
      </c>
      <c r="K112" s="404"/>
    </row>
    <row r="113" spans="1:11" ht="12.75">
      <c r="A113" s="554"/>
      <c r="B113" s="562"/>
      <c r="C113" s="556">
        <v>0</v>
      </c>
      <c r="D113" s="556">
        <v>0</v>
      </c>
      <c r="E113" s="556">
        <v>0</v>
      </c>
      <c r="F113" s="556">
        <v>0</v>
      </c>
      <c r="G113" s="556">
        <v>0</v>
      </c>
      <c r="H113" s="198">
        <f t="shared" si="4"/>
        <v>0</v>
      </c>
      <c r="I113" s="557" t="e">
        <f t="shared" si="6"/>
        <v>#DIV/0!</v>
      </c>
      <c r="J113" s="566" t="e">
        <f t="shared" si="5"/>
        <v>#DIV/0!</v>
      </c>
      <c r="K113" s="404"/>
    </row>
    <row r="114" spans="1:11" ht="12.75">
      <c r="A114" s="554"/>
      <c r="B114" s="563"/>
      <c r="C114" s="556">
        <v>0</v>
      </c>
      <c r="D114" s="556">
        <v>0</v>
      </c>
      <c r="E114" s="556">
        <v>0</v>
      </c>
      <c r="F114" s="556">
        <v>0</v>
      </c>
      <c r="G114" s="556">
        <v>0</v>
      </c>
      <c r="H114" s="198">
        <f t="shared" si="4"/>
        <v>0</v>
      </c>
      <c r="I114" s="557" t="e">
        <f t="shared" si="6"/>
        <v>#DIV/0!</v>
      </c>
      <c r="J114" s="566" t="e">
        <f t="shared" si="5"/>
        <v>#DIV/0!</v>
      </c>
      <c r="K114" s="404"/>
    </row>
    <row r="115" spans="1:11" ht="12.75">
      <c r="A115" s="554"/>
      <c r="B115" s="562"/>
      <c r="C115" s="556">
        <v>0</v>
      </c>
      <c r="D115" s="556">
        <v>0</v>
      </c>
      <c r="E115" s="556">
        <v>0</v>
      </c>
      <c r="F115" s="556">
        <v>0</v>
      </c>
      <c r="G115" s="556">
        <v>0</v>
      </c>
      <c r="H115" s="198">
        <f t="shared" si="4"/>
        <v>0</v>
      </c>
      <c r="I115" s="557" t="e">
        <f t="shared" si="6"/>
        <v>#DIV/0!</v>
      </c>
      <c r="J115" s="566" t="e">
        <f t="shared" si="5"/>
        <v>#DIV/0!</v>
      </c>
      <c r="K115" s="404"/>
    </row>
    <row r="116" spans="1:11" ht="12.75">
      <c r="A116" s="554"/>
      <c r="B116" s="555"/>
      <c r="C116" s="556">
        <v>0</v>
      </c>
      <c r="D116" s="556">
        <v>0</v>
      </c>
      <c r="E116" s="556">
        <v>0</v>
      </c>
      <c r="F116" s="556">
        <v>0</v>
      </c>
      <c r="G116" s="556">
        <v>0</v>
      </c>
      <c r="H116" s="198">
        <f t="shared" si="4"/>
        <v>0</v>
      </c>
      <c r="I116" s="557" t="e">
        <f t="shared" si="6"/>
        <v>#DIV/0!</v>
      </c>
      <c r="J116" s="566" t="e">
        <f t="shared" si="5"/>
        <v>#DIV/0!</v>
      </c>
      <c r="K116" s="469"/>
    </row>
    <row r="117" spans="1:11" ht="12.75">
      <c r="A117" s="554"/>
      <c r="B117" s="555"/>
      <c r="C117" s="556">
        <v>0</v>
      </c>
      <c r="D117" s="556">
        <v>0</v>
      </c>
      <c r="E117" s="556">
        <v>0</v>
      </c>
      <c r="F117" s="556">
        <v>0</v>
      </c>
      <c r="G117" s="556">
        <v>0</v>
      </c>
      <c r="H117" s="198">
        <f t="shared" si="4"/>
        <v>0</v>
      </c>
      <c r="I117" s="557" t="e">
        <f t="shared" si="6"/>
        <v>#DIV/0!</v>
      </c>
      <c r="J117" s="566" t="e">
        <f t="shared" si="5"/>
        <v>#DIV/0!</v>
      </c>
      <c r="K117" s="465"/>
    </row>
    <row r="118" spans="1:11" ht="12.75">
      <c r="A118" s="554"/>
      <c r="B118" s="558"/>
      <c r="C118" s="556">
        <v>0</v>
      </c>
      <c r="D118" s="556">
        <v>0</v>
      </c>
      <c r="E118" s="556">
        <v>0</v>
      </c>
      <c r="F118" s="556">
        <v>0</v>
      </c>
      <c r="G118" s="556">
        <v>0</v>
      </c>
      <c r="H118" s="198">
        <f t="shared" si="4"/>
        <v>0</v>
      </c>
      <c r="I118" s="557" t="e">
        <f t="shared" si="6"/>
        <v>#DIV/0!</v>
      </c>
      <c r="J118" s="566" t="e">
        <f t="shared" si="5"/>
        <v>#DIV/0!</v>
      </c>
      <c r="K118" s="465"/>
    </row>
    <row r="119" spans="1:11" ht="12.75">
      <c r="A119" s="554"/>
      <c r="B119" s="559"/>
      <c r="C119" s="556">
        <v>0</v>
      </c>
      <c r="D119" s="556">
        <v>0</v>
      </c>
      <c r="E119" s="556">
        <v>0</v>
      </c>
      <c r="F119" s="556">
        <v>0</v>
      </c>
      <c r="G119" s="556">
        <v>0</v>
      </c>
      <c r="H119" s="198">
        <f t="shared" si="4"/>
        <v>0</v>
      </c>
      <c r="I119" s="557" t="e">
        <f t="shared" si="6"/>
        <v>#DIV/0!</v>
      </c>
      <c r="J119" s="566" t="e">
        <f t="shared" si="5"/>
        <v>#DIV/0!</v>
      </c>
      <c r="K119" s="465"/>
    </row>
    <row r="120" spans="1:11" ht="12.75">
      <c r="A120" s="554"/>
      <c r="B120" s="560"/>
      <c r="C120" s="556">
        <v>0</v>
      </c>
      <c r="D120" s="556">
        <v>0</v>
      </c>
      <c r="E120" s="556">
        <v>0</v>
      </c>
      <c r="F120" s="556">
        <v>0</v>
      </c>
      <c r="G120" s="556">
        <v>0</v>
      </c>
      <c r="H120" s="198">
        <f t="shared" si="4"/>
        <v>0</v>
      </c>
      <c r="I120" s="557" t="e">
        <f t="shared" si="6"/>
        <v>#DIV/0!</v>
      </c>
      <c r="J120" s="566" t="e">
        <f t="shared" si="5"/>
        <v>#DIV/0!</v>
      </c>
      <c r="K120" s="465"/>
    </row>
    <row r="121" spans="1:11" ht="12.75">
      <c r="A121" s="554"/>
      <c r="B121" s="561"/>
      <c r="C121" s="556">
        <v>0</v>
      </c>
      <c r="D121" s="556">
        <v>0</v>
      </c>
      <c r="E121" s="556">
        <v>0</v>
      </c>
      <c r="F121" s="556">
        <v>0</v>
      </c>
      <c r="G121" s="556">
        <v>0</v>
      </c>
      <c r="H121" s="198">
        <f t="shared" si="4"/>
        <v>0</v>
      </c>
      <c r="I121" s="557" t="e">
        <f t="shared" si="6"/>
        <v>#DIV/0!</v>
      </c>
      <c r="J121" s="566" t="e">
        <f t="shared" si="5"/>
        <v>#DIV/0!</v>
      </c>
      <c r="K121" s="465"/>
    </row>
    <row r="122" spans="1:11" ht="12.75">
      <c r="A122" s="554"/>
      <c r="B122" s="562"/>
      <c r="C122" s="556">
        <v>0</v>
      </c>
      <c r="D122" s="556">
        <v>0</v>
      </c>
      <c r="E122" s="556">
        <v>0</v>
      </c>
      <c r="F122" s="556">
        <v>0</v>
      </c>
      <c r="G122" s="556">
        <v>0</v>
      </c>
      <c r="H122" s="198">
        <f t="shared" si="4"/>
        <v>0</v>
      </c>
      <c r="I122" s="557" t="e">
        <f t="shared" si="6"/>
        <v>#DIV/0!</v>
      </c>
      <c r="J122" s="566" t="e">
        <f t="shared" si="5"/>
        <v>#DIV/0!</v>
      </c>
      <c r="K122" s="404"/>
    </row>
    <row r="123" spans="1:11" ht="12.75">
      <c r="A123" s="554"/>
      <c r="B123" s="563"/>
      <c r="C123" s="556">
        <v>0</v>
      </c>
      <c r="D123" s="556">
        <v>0</v>
      </c>
      <c r="E123" s="556">
        <v>0</v>
      </c>
      <c r="F123" s="556">
        <v>0</v>
      </c>
      <c r="G123" s="556">
        <v>0</v>
      </c>
      <c r="H123" s="198">
        <f t="shared" si="4"/>
        <v>0</v>
      </c>
      <c r="I123" s="557" t="e">
        <f t="shared" si="6"/>
        <v>#DIV/0!</v>
      </c>
      <c r="J123" s="566" t="e">
        <f t="shared" si="5"/>
        <v>#DIV/0!</v>
      </c>
      <c r="K123" s="404"/>
    </row>
    <row r="124" spans="1:11" ht="12.75">
      <c r="A124" s="554"/>
      <c r="B124" s="562"/>
      <c r="C124" s="556">
        <v>0</v>
      </c>
      <c r="D124" s="556">
        <v>0</v>
      </c>
      <c r="E124" s="556">
        <v>0</v>
      </c>
      <c r="F124" s="556">
        <v>0</v>
      </c>
      <c r="G124" s="556">
        <v>0</v>
      </c>
      <c r="H124" s="198">
        <f t="shared" si="4"/>
        <v>0</v>
      </c>
      <c r="I124" s="557" t="e">
        <f t="shared" si="6"/>
        <v>#DIV/0!</v>
      </c>
      <c r="J124" s="566" t="e">
        <f t="shared" si="5"/>
        <v>#DIV/0!</v>
      </c>
      <c r="K124" s="404"/>
    </row>
    <row r="125" spans="1:11" ht="12.75">
      <c r="A125" s="554"/>
      <c r="B125" s="564"/>
      <c r="C125" s="556">
        <v>0</v>
      </c>
      <c r="D125" s="556">
        <v>0</v>
      </c>
      <c r="E125" s="556">
        <v>0</v>
      </c>
      <c r="F125" s="556">
        <v>0</v>
      </c>
      <c r="G125" s="556">
        <v>0</v>
      </c>
      <c r="H125" s="198">
        <f t="shared" si="4"/>
        <v>0</v>
      </c>
      <c r="I125" s="557" t="e">
        <f t="shared" si="6"/>
        <v>#DIV/0!</v>
      </c>
      <c r="J125" s="566" t="e">
        <f t="shared" si="5"/>
        <v>#DIV/0!</v>
      </c>
      <c r="K125" s="404"/>
    </row>
    <row r="126" spans="1:11" ht="12.75">
      <c r="A126" s="554"/>
      <c r="B126" s="562"/>
      <c r="C126" s="556">
        <v>0</v>
      </c>
      <c r="D126" s="556">
        <v>0</v>
      </c>
      <c r="E126" s="556">
        <v>0</v>
      </c>
      <c r="F126" s="556">
        <v>0</v>
      </c>
      <c r="G126" s="556">
        <v>0</v>
      </c>
      <c r="H126" s="198">
        <f t="shared" si="4"/>
        <v>0</v>
      </c>
      <c r="I126" s="557" t="e">
        <f t="shared" si="6"/>
        <v>#DIV/0!</v>
      </c>
      <c r="J126" s="566" t="e">
        <f t="shared" si="5"/>
        <v>#DIV/0!</v>
      </c>
      <c r="K126" s="404"/>
    </row>
    <row r="127" spans="1:11" ht="12.75">
      <c r="A127" s="554"/>
      <c r="B127" s="563"/>
      <c r="C127" s="556">
        <v>0</v>
      </c>
      <c r="D127" s="556">
        <v>0</v>
      </c>
      <c r="E127" s="556">
        <v>0</v>
      </c>
      <c r="F127" s="556">
        <v>0</v>
      </c>
      <c r="G127" s="556">
        <v>0</v>
      </c>
      <c r="H127" s="198">
        <f t="shared" si="4"/>
        <v>0</v>
      </c>
      <c r="I127" s="557" t="e">
        <f t="shared" si="6"/>
        <v>#DIV/0!</v>
      </c>
      <c r="J127" s="566" t="e">
        <f t="shared" si="5"/>
        <v>#DIV/0!</v>
      </c>
      <c r="K127" s="404"/>
    </row>
    <row r="128" spans="1:11" ht="12.75">
      <c r="A128" s="554"/>
      <c r="B128" s="562"/>
      <c r="C128" s="556">
        <v>0</v>
      </c>
      <c r="D128" s="556">
        <v>0</v>
      </c>
      <c r="E128" s="556">
        <v>0</v>
      </c>
      <c r="F128" s="556">
        <v>0</v>
      </c>
      <c r="G128" s="556">
        <v>0</v>
      </c>
      <c r="H128" s="198">
        <f t="shared" si="4"/>
        <v>0</v>
      </c>
      <c r="I128" s="557" t="e">
        <f t="shared" si="6"/>
        <v>#DIV/0!</v>
      </c>
      <c r="J128" s="566" t="e">
        <f t="shared" si="5"/>
        <v>#DIV/0!</v>
      </c>
      <c r="K128" s="404"/>
    </row>
    <row r="129" spans="1:11" ht="12.75">
      <c r="A129" s="554"/>
      <c r="B129" s="563"/>
      <c r="C129" s="556">
        <v>0</v>
      </c>
      <c r="D129" s="556">
        <v>0</v>
      </c>
      <c r="E129" s="556">
        <v>0</v>
      </c>
      <c r="F129" s="556">
        <v>0</v>
      </c>
      <c r="G129" s="556">
        <v>0</v>
      </c>
      <c r="H129" s="198">
        <f t="shared" si="4"/>
        <v>0</v>
      </c>
      <c r="I129" s="557" t="e">
        <f t="shared" si="6"/>
        <v>#DIV/0!</v>
      </c>
      <c r="J129" s="566" t="e">
        <f t="shared" si="5"/>
        <v>#DIV/0!</v>
      </c>
      <c r="K129" s="404"/>
    </row>
    <row r="130" spans="1:11" ht="12.75">
      <c r="A130" s="554"/>
      <c r="B130" s="555"/>
      <c r="C130" s="556">
        <v>0</v>
      </c>
      <c r="D130" s="556">
        <v>0</v>
      </c>
      <c r="E130" s="556">
        <v>0</v>
      </c>
      <c r="F130" s="556">
        <v>0</v>
      </c>
      <c r="G130" s="556">
        <v>0</v>
      </c>
      <c r="H130" s="198">
        <f t="shared" si="4"/>
        <v>0</v>
      </c>
      <c r="I130" s="557" t="e">
        <f t="shared" si="6"/>
        <v>#DIV/0!</v>
      </c>
      <c r="J130" s="566" t="e">
        <f t="shared" si="5"/>
        <v>#DIV/0!</v>
      </c>
      <c r="K130" s="465"/>
    </row>
    <row r="131" spans="1:11" ht="12.75">
      <c r="A131" s="554"/>
      <c r="B131" s="558"/>
      <c r="C131" s="556">
        <v>0</v>
      </c>
      <c r="D131" s="556">
        <v>0</v>
      </c>
      <c r="E131" s="556">
        <v>0</v>
      </c>
      <c r="F131" s="556">
        <v>0</v>
      </c>
      <c r="G131" s="556">
        <v>0</v>
      </c>
      <c r="H131" s="198">
        <f t="shared" si="4"/>
        <v>0</v>
      </c>
      <c r="I131" s="557" t="e">
        <f t="shared" si="6"/>
        <v>#DIV/0!</v>
      </c>
      <c r="J131" s="566" t="e">
        <f t="shared" si="5"/>
        <v>#DIV/0!</v>
      </c>
      <c r="K131" s="465"/>
    </row>
    <row r="132" spans="1:11" ht="12.75">
      <c r="A132" s="554"/>
      <c r="B132" s="559"/>
      <c r="C132" s="556">
        <v>0</v>
      </c>
      <c r="D132" s="556">
        <v>0</v>
      </c>
      <c r="E132" s="556">
        <v>0</v>
      </c>
      <c r="F132" s="556">
        <v>0</v>
      </c>
      <c r="G132" s="556">
        <v>0</v>
      </c>
      <c r="H132" s="198">
        <f t="shared" si="4"/>
        <v>0</v>
      </c>
      <c r="I132" s="557" t="e">
        <f t="shared" si="6"/>
        <v>#DIV/0!</v>
      </c>
      <c r="J132" s="566" t="e">
        <f t="shared" si="5"/>
        <v>#DIV/0!</v>
      </c>
      <c r="K132" s="465"/>
    </row>
    <row r="133" spans="1:11" ht="12.75">
      <c r="A133" s="554"/>
      <c r="B133" s="560"/>
      <c r="C133" s="556">
        <v>0</v>
      </c>
      <c r="D133" s="556">
        <v>0</v>
      </c>
      <c r="E133" s="556">
        <v>0</v>
      </c>
      <c r="F133" s="556">
        <v>0</v>
      </c>
      <c r="G133" s="556">
        <v>0</v>
      </c>
      <c r="H133" s="198">
        <f t="shared" si="4"/>
        <v>0</v>
      </c>
      <c r="I133" s="557" t="e">
        <f t="shared" si="6"/>
        <v>#DIV/0!</v>
      </c>
      <c r="J133" s="566" t="e">
        <f t="shared" si="5"/>
        <v>#DIV/0!</v>
      </c>
      <c r="K133" s="465"/>
    </row>
    <row r="134" spans="1:11" ht="12.75">
      <c r="A134" s="554"/>
      <c r="B134" s="561"/>
      <c r="C134" s="556">
        <v>0</v>
      </c>
      <c r="D134" s="556">
        <v>0</v>
      </c>
      <c r="E134" s="556">
        <v>0</v>
      </c>
      <c r="F134" s="556">
        <v>0</v>
      </c>
      <c r="G134" s="556">
        <v>0</v>
      </c>
      <c r="H134" s="198">
        <f t="shared" si="4"/>
        <v>0</v>
      </c>
      <c r="I134" s="557" t="e">
        <f t="shared" si="6"/>
        <v>#DIV/0!</v>
      </c>
      <c r="J134" s="566" t="e">
        <f t="shared" si="5"/>
        <v>#DIV/0!</v>
      </c>
      <c r="K134" s="465"/>
    </row>
    <row r="135" spans="1:11" ht="12.75">
      <c r="A135" s="554"/>
      <c r="B135" s="562"/>
      <c r="C135" s="556">
        <v>0</v>
      </c>
      <c r="D135" s="556">
        <v>0</v>
      </c>
      <c r="E135" s="556">
        <v>0</v>
      </c>
      <c r="F135" s="556">
        <v>0</v>
      </c>
      <c r="G135" s="556">
        <v>0</v>
      </c>
      <c r="H135" s="198">
        <f t="shared" si="4"/>
        <v>0</v>
      </c>
      <c r="I135" s="557" t="e">
        <f t="shared" si="6"/>
        <v>#DIV/0!</v>
      </c>
      <c r="J135" s="566" t="e">
        <f t="shared" si="5"/>
        <v>#DIV/0!</v>
      </c>
      <c r="K135" s="404"/>
    </row>
    <row r="136" spans="1:11" ht="12.75">
      <c r="A136" s="554"/>
      <c r="B136" s="563"/>
      <c r="C136" s="556">
        <v>0</v>
      </c>
      <c r="D136" s="556">
        <v>0</v>
      </c>
      <c r="E136" s="556">
        <v>0</v>
      </c>
      <c r="F136" s="556">
        <v>0</v>
      </c>
      <c r="G136" s="556">
        <v>0</v>
      </c>
      <c r="H136" s="198">
        <f t="shared" si="4"/>
        <v>0</v>
      </c>
      <c r="I136" s="557" t="e">
        <f t="shared" si="6"/>
        <v>#DIV/0!</v>
      </c>
      <c r="J136" s="566" t="e">
        <f t="shared" si="5"/>
        <v>#DIV/0!</v>
      </c>
      <c r="K136" s="404"/>
    </row>
    <row r="137" spans="1:11" ht="12.75">
      <c r="A137" s="554"/>
      <c r="B137" s="562"/>
      <c r="C137" s="556">
        <v>0</v>
      </c>
      <c r="D137" s="556">
        <v>0</v>
      </c>
      <c r="E137" s="556">
        <v>0</v>
      </c>
      <c r="F137" s="556">
        <v>0</v>
      </c>
      <c r="G137" s="556">
        <v>0</v>
      </c>
      <c r="H137" s="198">
        <f t="shared" si="4"/>
        <v>0</v>
      </c>
      <c r="I137" s="557" t="e">
        <f t="shared" si="6"/>
        <v>#DIV/0!</v>
      </c>
      <c r="J137" s="566" t="e">
        <f t="shared" si="5"/>
        <v>#DIV/0!</v>
      </c>
      <c r="K137" s="404"/>
    </row>
    <row r="138" spans="1:11" ht="12.75">
      <c r="A138" s="554"/>
      <c r="B138" s="564"/>
      <c r="C138" s="556">
        <v>0</v>
      </c>
      <c r="D138" s="556">
        <v>0</v>
      </c>
      <c r="E138" s="556">
        <v>0</v>
      </c>
      <c r="F138" s="556">
        <v>0</v>
      </c>
      <c r="G138" s="556">
        <v>0</v>
      </c>
      <c r="H138" s="198">
        <f t="shared" si="4"/>
        <v>0</v>
      </c>
      <c r="I138" s="557" t="e">
        <f t="shared" si="6"/>
        <v>#DIV/0!</v>
      </c>
      <c r="J138" s="566" t="e">
        <f t="shared" si="5"/>
        <v>#DIV/0!</v>
      </c>
      <c r="K138" s="404"/>
    </row>
    <row r="139" spans="1:11" ht="12.75">
      <c r="A139" s="554"/>
      <c r="B139" s="562"/>
      <c r="C139" s="556">
        <v>0</v>
      </c>
      <c r="D139" s="556">
        <v>0</v>
      </c>
      <c r="E139" s="556">
        <v>0</v>
      </c>
      <c r="F139" s="556">
        <v>0</v>
      </c>
      <c r="G139" s="556">
        <v>0</v>
      </c>
      <c r="H139" s="198">
        <f aca="true" t="shared" si="7" ref="H139:H202">(+D139+E139)-G139</f>
        <v>0</v>
      </c>
      <c r="I139" s="557" t="e">
        <f t="shared" si="6"/>
        <v>#DIV/0!</v>
      </c>
      <c r="J139" s="566" t="e">
        <f aca="true" t="shared" si="8" ref="J139:J202">G139/D139</f>
        <v>#DIV/0!</v>
      </c>
      <c r="K139" s="404"/>
    </row>
    <row r="140" spans="1:11" ht="12.75">
      <c r="A140" s="554"/>
      <c r="B140" s="563"/>
      <c r="C140" s="556">
        <v>0</v>
      </c>
      <c r="D140" s="556">
        <v>0</v>
      </c>
      <c r="E140" s="556">
        <v>0</v>
      </c>
      <c r="F140" s="556">
        <v>0</v>
      </c>
      <c r="G140" s="556">
        <v>0</v>
      </c>
      <c r="H140" s="198">
        <f t="shared" si="7"/>
        <v>0</v>
      </c>
      <c r="I140" s="557" t="e">
        <f aca="true" t="shared" si="9" ref="I140:I203">+G140/F140</f>
        <v>#DIV/0!</v>
      </c>
      <c r="J140" s="566" t="e">
        <f t="shared" si="8"/>
        <v>#DIV/0!</v>
      </c>
      <c r="K140" s="404"/>
    </row>
    <row r="141" spans="1:11" ht="12.75">
      <c r="A141" s="554"/>
      <c r="B141" s="562"/>
      <c r="C141" s="556">
        <v>0</v>
      </c>
      <c r="D141" s="556">
        <v>0</v>
      </c>
      <c r="E141" s="556">
        <v>0</v>
      </c>
      <c r="F141" s="556">
        <v>0</v>
      </c>
      <c r="G141" s="556">
        <v>0</v>
      </c>
      <c r="H141" s="198">
        <f t="shared" si="7"/>
        <v>0</v>
      </c>
      <c r="I141" s="557" t="e">
        <f t="shared" si="9"/>
        <v>#DIV/0!</v>
      </c>
      <c r="J141" s="566" t="e">
        <f t="shared" si="8"/>
        <v>#DIV/0!</v>
      </c>
      <c r="K141" s="404"/>
    </row>
    <row r="142" spans="1:11" ht="12.75">
      <c r="A142" s="554"/>
      <c r="B142" s="558"/>
      <c r="C142" s="556">
        <v>0</v>
      </c>
      <c r="D142" s="556">
        <v>0</v>
      </c>
      <c r="E142" s="556">
        <v>0</v>
      </c>
      <c r="F142" s="556">
        <v>0</v>
      </c>
      <c r="G142" s="556">
        <v>0</v>
      </c>
      <c r="H142" s="198">
        <f t="shared" si="7"/>
        <v>0</v>
      </c>
      <c r="I142" s="557" t="e">
        <f t="shared" si="9"/>
        <v>#DIV/0!</v>
      </c>
      <c r="J142" s="566" t="e">
        <f t="shared" si="8"/>
        <v>#DIV/0!</v>
      </c>
      <c r="K142" s="465"/>
    </row>
    <row r="143" spans="1:11" ht="12.75">
      <c r="A143" s="554"/>
      <c r="B143" s="559"/>
      <c r="C143" s="556">
        <v>0</v>
      </c>
      <c r="D143" s="556">
        <v>0</v>
      </c>
      <c r="E143" s="556">
        <v>0</v>
      </c>
      <c r="F143" s="556">
        <v>0</v>
      </c>
      <c r="G143" s="556">
        <v>0</v>
      </c>
      <c r="H143" s="198">
        <f t="shared" si="7"/>
        <v>0</v>
      </c>
      <c r="I143" s="557" t="e">
        <f t="shared" si="9"/>
        <v>#DIV/0!</v>
      </c>
      <c r="J143" s="566" t="e">
        <f t="shared" si="8"/>
        <v>#DIV/0!</v>
      </c>
      <c r="K143" s="465"/>
    </row>
    <row r="144" spans="1:11" ht="12.75">
      <c r="A144" s="554"/>
      <c r="B144" s="560"/>
      <c r="C144" s="556">
        <v>0</v>
      </c>
      <c r="D144" s="556">
        <v>0</v>
      </c>
      <c r="E144" s="556">
        <v>0</v>
      </c>
      <c r="F144" s="556">
        <v>0</v>
      </c>
      <c r="G144" s="556">
        <v>0</v>
      </c>
      <c r="H144" s="198">
        <f t="shared" si="7"/>
        <v>0</v>
      </c>
      <c r="I144" s="557" t="e">
        <f t="shared" si="9"/>
        <v>#DIV/0!</v>
      </c>
      <c r="J144" s="566" t="e">
        <f t="shared" si="8"/>
        <v>#DIV/0!</v>
      </c>
      <c r="K144" s="465"/>
    </row>
    <row r="145" spans="1:11" ht="12.75">
      <c r="A145" s="554"/>
      <c r="B145" s="561"/>
      <c r="C145" s="556">
        <v>0</v>
      </c>
      <c r="D145" s="556">
        <v>0</v>
      </c>
      <c r="E145" s="556">
        <v>0</v>
      </c>
      <c r="F145" s="556">
        <v>0</v>
      </c>
      <c r="G145" s="556">
        <v>0</v>
      </c>
      <c r="H145" s="198">
        <f t="shared" si="7"/>
        <v>0</v>
      </c>
      <c r="I145" s="557" t="e">
        <f t="shared" si="9"/>
        <v>#DIV/0!</v>
      </c>
      <c r="J145" s="566" t="e">
        <f t="shared" si="8"/>
        <v>#DIV/0!</v>
      </c>
      <c r="K145" s="465"/>
    </row>
    <row r="146" spans="1:11" ht="12.75">
      <c r="A146" s="554"/>
      <c r="B146" s="562"/>
      <c r="C146" s="556">
        <v>0</v>
      </c>
      <c r="D146" s="556">
        <v>0</v>
      </c>
      <c r="E146" s="556">
        <v>0</v>
      </c>
      <c r="F146" s="556">
        <v>0</v>
      </c>
      <c r="G146" s="556">
        <v>0</v>
      </c>
      <c r="H146" s="198">
        <f t="shared" si="7"/>
        <v>0</v>
      </c>
      <c r="I146" s="557" t="e">
        <f t="shared" si="9"/>
        <v>#DIV/0!</v>
      </c>
      <c r="J146" s="566" t="e">
        <f t="shared" si="8"/>
        <v>#DIV/0!</v>
      </c>
      <c r="K146" s="404"/>
    </row>
    <row r="147" spans="1:11" ht="12.75">
      <c r="A147" s="554"/>
      <c r="B147" s="563"/>
      <c r="C147" s="556">
        <v>0</v>
      </c>
      <c r="D147" s="556">
        <v>0</v>
      </c>
      <c r="E147" s="556">
        <v>0</v>
      </c>
      <c r="F147" s="556">
        <v>0</v>
      </c>
      <c r="G147" s="556">
        <v>0</v>
      </c>
      <c r="H147" s="198">
        <f t="shared" si="7"/>
        <v>0</v>
      </c>
      <c r="I147" s="557" t="e">
        <f t="shared" si="9"/>
        <v>#DIV/0!</v>
      </c>
      <c r="J147" s="566" t="e">
        <f t="shared" si="8"/>
        <v>#DIV/0!</v>
      </c>
      <c r="K147" s="404"/>
    </row>
    <row r="148" spans="1:11" ht="12.75">
      <c r="A148" s="554"/>
      <c r="B148" s="562"/>
      <c r="C148" s="556">
        <v>0</v>
      </c>
      <c r="D148" s="556">
        <v>0</v>
      </c>
      <c r="E148" s="556">
        <v>0</v>
      </c>
      <c r="F148" s="556">
        <v>0</v>
      </c>
      <c r="G148" s="556">
        <v>0</v>
      </c>
      <c r="H148" s="198">
        <f t="shared" si="7"/>
        <v>0</v>
      </c>
      <c r="I148" s="557" t="e">
        <f t="shared" si="9"/>
        <v>#DIV/0!</v>
      </c>
      <c r="J148" s="566" t="e">
        <f t="shared" si="8"/>
        <v>#DIV/0!</v>
      </c>
      <c r="K148" s="404"/>
    </row>
    <row r="149" spans="1:11" ht="12.75">
      <c r="A149" s="554"/>
      <c r="B149" s="564"/>
      <c r="C149" s="556">
        <v>0</v>
      </c>
      <c r="D149" s="556">
        <v>0</v>
      </c>
      <c r="E149" s="556">
        <v>0</v>
      </c>
      <c r="F149" s="556">
        <v>0</v>
      </c>
      <c r="G149" s="556">
        <v>0</v>
      </c>
      <c r="H149" s="198">
        <f t="shared" si="7"/>
        <v>0</v>
      </c>
      <c r="I149" s="557" t="e">
        <f t="shared" si="9"/>
        <v>#DIV/0!</v>
      </c>
      <c r="J149" s="566" t="e">
        <f t="shared" si="8"/>
        <v>#DIV/0!</v>
      </c>
      <c r="K149" s="404"/>
    </row>
    <row r="150" spans="1:11" ht="12.75">
      <c r="A150" s="554"/>
      <c r="B150" s="562"/>
      <c r="C150" s="556">
        <v>0</v>
      </c>
      <c r="D150" s="556">
        <v>0</v>
      </c>
      <c r="E150" s="556">
        <v>0</v>
      </c>
      <c r="F150" s="556">
        <v>0</v>
      </c>
      <c r="G150" s="556">
        <v>0</v>
      </c>
      <c r="H150" s="198">
        <f t="shared" si="7"/>
        <v>0</v>
      </c>
      <c r="I150" s="557" t="e">
        <f t="shared" si="9"/>
        <v>#DIV/0!</v>
      </c>
      <c r="J150" s="566" t="e">
        <f t="shared" si="8"/>
        <v>#DIV/0!</v>
      </c>
      <c r="K150" s="404"/>
    </row>
    <row r="151" spans="1:11" ht="12.75">
      <c r="A151" s="554"/>
      <c r="B151" s="563"/>
      <c r="C151" s="556">
        <v>0</v>
      </c>
      <c r="D151" s="556">
        <v>0</v>
      </c>
      <c r="E151" s="556">
        <v>0</v>
      </c>
      <c r="F151" s="556">
        <v>0</v>
      </c>
      <c r="G151" s="556">
        <v>0</v>
      </c>
      <c r="H151" s="198">
        <f t="shared" si="7"/>
        <v>0</v>
      </c>
      <c r="I151" s="557" t="e">
        <f t="shared" si="9"/>
        <v>#DIV/0!</v>
      </c>
      <c r="J151" s="566" t="e">
        <f t="shared" si="8"/>
        <v>#DIV/0!</v>
      </c>
      <c r="K151" s="404"/>
    </row>
    <row r="152" spans="1:11" ht="12.75">
      <c r="A152" s="554"/>
      <c r="B152" s="562"/>
      <c r="C152" s="556">
        <v>0</v>
      </c>
      <c r="D152" s="556">
        <v>0</v>
      </c>
      <c r="E152" s="556">
        <v>0</v>
      </c>
      <c r="F152" s="556">
        <v>0</v>
      </c>
      <c r="G152" s="556">
        <v>0</v>
      </c>
      <c r="H152" s="198">
        <f t="shared" si="7"/>
        <v>0</v>
      </c>
      <c r="I152" s="557" t="e">
        <f t="shared" si="9"/>
        <v>#DIV/0!</v>
      </c>
      <c r="J152" s="566" t="e">
        <f t="shared" si="8"/>
        <v>#DIV/0!</v>
      </c>
      <c r="K152" s="404"/>
    </row>
    <row r="153" spans="1:11" ht="12.75">
      <c r="A153" s="554"/>
      <c r="B153" s="563"/>
      <c r="C153" s="556">
        <v>0</v>
      </c>
      <c r="D153" s="556">
        <v>0</v>
      </c>
      <c r="E153" s="556">
        <v>0</v>
      </c>
      <c r="F153" s="556">
        <v>0</v>
      </c>
      <c r="G153" s="556">
        <v>0</v>
      </c>
      <c r="H153" s="198">
        <f t="shared" si="7"/>
        <v>0</v>
      </c>
      <c r="I153" s="557" t="e">
        <f t="shared" si="9"/>
        <v>#DIV/0!</v>
      </c>
      <c r="J153" s="566" t="e">
        <f t="shared" si="8"/>
        <v>#DIV/0!</v>
      </c>
      <c r="K153" s="404"/>
    </row>
    <row r="154" spans="1:11" ht="12.75">
      <c r="A154" s="554"/>
      <c r="B154" s="555"/>
      <c r="C154" s="556">
        <v>0</v>
      </c>
      <c r="D154" s="556">
        <v>0</v>
      </c>
      <c r="E154" s="556">
        <v>0</v>
      </c>
      <c r="F154" s="556">
        <v>0</v>
      </c>
      <c r="G154" s="556">
        <v>0</v>
      </c>
      <c r="H154" s="198">
        <f t="shared" si="7"/>
        <v>0</v>
      </c>
      <c r="I154" s="557" t="e">
        <f t="shared" si="9"/>
        <v>#DIV/0!</v>
      </c>
      <c r="J154" s="566" t="e">
        <f t="shared" si="8"/>
        <v>#DIV/0!</v>
      </c>
      <c r="K154" s="465"/>
    </row>
    <row r="155" spans="1:11" ht="12.75">
      <c r="A155" s="554"/>
      <c r="B155" s="558"/>
      <c r="C155" s="556">
        <v>0</v>
      </c>
      <c r="D155" s="556">
        <v>0</v>
      </c>
      <c r="E155" s="556">
        <v>0</v>
      </c>
      <c r="F155" s="556">
        <v>0</v>
      </c>
      <c r="G155" s="556">
        <v>0</v>
      </c>
      <c r="H155" s="198">
        <f t="shared" si="7"/>
        <v>0</v>
      </c>
      <c r="I155" s="557" t="e">
        <f t="shared" si="9"/>
        <v>#DIV/0!</v>
      </c>
      <c r="J155" s="566" t="e">
        <f t="shared" si="8"/>
        <v>#DIV/0!</v>
      </c>
      <c r="K155" s="465"/>
    </row>
    <row r="156" spans="1:11" ht="12.75">
      <c r="A156" s="554"/>
      <c r="B156" s="559"/>
      <c r="C156" s="556">
        <v>0</v>
      </c>
      <c r="D156" s="556">
        <v>0</v>
      </c>
      <c r="E156" s="556">
        <v>0</v>
      </c>
      <c r="F156" s="556">
        <v>0</v>
      </c>
      <c r="G156" s="556">
        <v>0</v>
      </c>
      <c r="H156" s="198">
        <f t="shared" si="7"/>
        <v>0</v>
      </c>
      <c r="I156" s="557" t="e">
        <f t="shared" si="9"/>
        <v>#DIV/0!</v>
      </c>
      <c r="J156" s="566" t="e">
        <f t="shared" si="8"/>
        <v>#DIV/0!</v>
      </c>
      <c r="K156" s="465"/>
    </row>
    <row r="157" spans="1:11" ht="12.75">
      <c r="A157" s="554"/>
      <c r="B157" s="560"/>
      <c r="C157" s="556">
        <v>0</v>
      </c>
      <c r="D157" s="556">
        <v>0</v>
      </c>
      <c r="E157" s="556">
        <v>0</v>
      </c>
      <c r="F157" s="556">
        <v>0</v>
      </c>
      <c r="G157" s="556">
        <v>0</v>
      </c>
      <c r="H157" s="198">
        <f t="shared" si="7"/>
        <v>0</v>
      </c>
      <c r="I157" s="557" t="e">
        <f t="shared" si="9"/>
        <v>#DIV/0!</v>
      </c>
      <c r="J157" s="566" t="e">
        <f t="shared" si="8"/>
        <v>#DIV/0!</v>
      </c>
      <c r="K157" s="465"/>
    </row>
    <row r="158" spans="1:11" ht="12.75">
      <c r="A158" s="554"/>
      <c r="B158" s="561"/>
      <c r="C158" s="556">
        <v>0</v>
      </c>
      <c r="D158" s="556">
        <v>0</v>
      </c>
      <c r="E158" s="556">
        <v>0</v>
      </c>
      <c r="F158" s="556">
        <v>0</v>
      </c>
      <c r="G158" s="556">
        <v>0</v>
      </c>
      <c r="H158" s="198">
        <f t="shared" si="7"/>
        <v>0</v>
      </c>
      <c r="I158" s="557" t="e">
        <f t="shared" si="9"/>
        <v>#DIV/0!</v>
      </c>
      <c r="J158" s="566" t="e">
        <f t="shared" si="8"/>
        <v>#DIV/0!</v>
      </c>
      <c r="K158" s="465"/>
    </row>
    <row r="159" spans="1:11" ht="12.75">
      <c r="A159" s="554"/>
      <c r="B159" s="562"/>
      <c r="C159" s="556">
        <v>0</v>
      </c>
      <c r="D159" s="556">
        <v>0</v>
      </c>
      <c r="E159" s="556">
        <v>0</v>
      </c>
      <c r="F159" s="556">
        <v>0</v>
      </c>
      <c r="G159" s="556">
        <v>0</v>
      </c>
      <c r="H159" s="198">
        <f t="shared" si="7"/>
        <v>0</v>
      </c>
      <c r="I159" s="557" t="e">
        <f t="shared" si="9"/>
        <v>#DIV/0!</v>
      </c>
      <c r="J159" s="566" t="e">
        <f t="shared" si="8"/>
        <v>#DIV/0!</v>
      </c>
      <c r="K159" s="404"/>
    </row>
    <row r="160" spans="1:11" ht="12.75">
      <c r="A160" s="554"/>
      <c r="B160" s="563"/>
      <c r="C160" s="556">
        <v>0</v>
      </c>
      <c r="D160" s="556">
        <v>0</v>
      </c>
      <c r="E160" s="556">
        <v>0</v>
      </c>
      <c r="F160" s="556">
        <v>0</v>
      </c>
      <c r="G160" s="556">
        <v>0</v>
      </c>
      <c r="H160" s="198">
        <f t="shared" si="7"/>
        <v>0</v>
      </c>
      <c r="I160" s="557" t="e">
        <f t="shared" si="9"/>
        <v>#DIV/0!</v>
      </c>
      <c r="J160" s="566" t="e">
        <f t="shared" si="8"/>
        <v>#DIV/0!</v>
      </c>
      <c r="K160" s="404"/>
    </row>
    <row r="161" spans="1:11" ht="12.75">
      <c r="A161" s="554"/>
      <c r="B161" s="562"/>
      <c r="C161" s="556">
        <v>0</v>
      </c>
      <c r="D161" s="556">
        <v>0</v>
      </c>
      <c r="E161" s="556">
        <v>0</v>
      </c>
      <c r="F161" s="556">
        <v>0</v>
      </c>
      <c r="G161" s="556">
        <v>0</v>
      </c>
      <c r="H161" s="198">
        <f t="shared" si="7"/>
        <v>0</v>
      </c>
      <c r="I161" s="557" t="e">
        <f t="shared" si="9"/>
        <v>#DIV/0!</v>
      </c>
      <c r="J161" s="566" t="e">
        <f t="shared" si="8"/>
        <v>#DIV/0!</v>
      </c>
      <c r="K161" s="404"/>
    </row>
    <row r="162" spans="1:11" ht="12.75">
      <c r="A162" s="554"/>
      <c r="B162" s="564"/>
      <c r="C162" s="556">
        <v>0</v>
      </c>
      <c r="D162" s="556">
        <v>0</v>
      </c>
      <c r="E162" s="556">
        <v>0</v>
      </c>
      <c r="F162" s="556">
        <v>0</v>
      </c>
      <c r="G162" s="556">
        <v>0</v>
      </c>
      <c r="H162" s="198">
        <f t="shared" si="7"/>
        <v>0</v>
      </c>
      <c r="I162" s="557" t="e">
        <f t="shared" si="9"/>
        <v>#DIV/0!</v>
      </c>
      <c r="J162" s="566" t="e">
        <f t="shared" si="8"/>
        <v>#DIV/0!</v>
      </c>
      <c r="K162" s="404"/>
    </row>
    <row r="163" spans="1:11" ht="12.75">
      <c r="A163" s="554"/>
      <c r="B163" s="562"/>
      <c r="C163" s="556">
        <v>0</v>
      </c>
      <c r="D163" s="556">
        <v>0</v>
      </c>
      <c r="E163" s="556">
        <v>0</v>
      </c>
      <c r="F163" s="556">
        <v>0</v>
      </c>
      <c r="G163" s="556">
        <v>0</v>
      </c>
      <c r="H163" s="198">
        <f t="shared" si="7"/>
        <v>0</v>
      </c>
      <c r="I163" s="557" t="e">
        <f t="shared" si="9"/>
        <v>#DIV/0!</v>
      </c>
      <c r="J163" s="566" t="e">
        <f t="shared" si="8"/>
        <v>#DIV/0!</v>
      </c>
      <c r="K163" s="404"/>
    </row>
    <row r="164" spans="1:11" ht="12.75">
      <c r="A164" s="554"/>
      <c r="B164" s="563"/>
      <c r="C164" s="556">
        <v>0</v>
      </c>
      <c r="D164" s="556">
        <v>0</v>
      </c>
      <c r="E164" s="556">
        <v>0</v>
      </c>
      <c r="F164" s="556">
        <v>0</v>
      </c>
      <c r="G164" s="556">
        <v>0</v>
      </c>
      <c r="H164" s="198">
        <f t="shared" si="7"/>
        <v>0</v>
      </c>
      <c r="I164" s="557" t="e">
        <f t="shared" si="9"/>
        <v>#DIV/0!</v>
      </c>
      <c r="J164" s="566" t="e">
        <f t="shared" si="8"/>
        <v>#DIV/0!</v>
      </c>
      <c r="K164" s="404"/>
    </row>
    <row r="165" spans="1:11" ht="12.75">
      <c r="A165" s="554"/>
      <c r="B165" s="558"/>
      <c r="C165" s="556">
        <v>0</v>
      </c>
      <c r="D165" s="556">
        <v>0</v>
      </c>
      <c r="E165" s="556">
        <v>0</v>
      </c>
      <c r="F165" s="556">
        <v>0</v>
      </c>
      <c r="G165" s="556">
        <v>0</v>
      </c>
      <c r="H165" s="198">
        <f t="shared" si="7"/>
        <v>0</v>
      </c>
      <c r="I165" s="557" t="e">
        <f t="shared" si="9"/>
        <v>#DIV/0!</v>
      </c>
      <c r="J165" s="566" t="e">
        <f t="shared" si="8"/>
        <v>#DIV/0!</v>
      </c>
      <c r="K165" s="465"/>
    </row>
    <row r="166" spans="1:11" ht="12.75">
      <c r="A166" s="554"/>
      <c r="B166" s="559"/>
      <c r="C166" s="556">
        <v>0</v>
      </c>
      <c r="D166" s="556">
        <v>0</v>
      </c>
      <c r="E166" s="556">
        <v>0</v>
      </c>
      <c r="F166" s="556">
        <v>0</v>
      </c>
      <c r="G166" s="556">
        <v>0</v>
      </c>
      <c r="H166" s="198">
        <f t="shared" si="7"/>
        <v>0</v>
      </c>
      <c r="I166" s="557" t="e">
        <f t="shared" si="9"/>
        <v>#DIV/0!</v>
      </c>
      <c r="J166" s="566" t="e">
        <f t="shared" si="8"/>
        <v>#DIV/0!</v>
      </c>
      <c r="K166" s="465"/>
    </row>
    <row r="167" spans="1:11" ht="12.75">
      <c r="A167" s="554"/>
      <c r="B167" s="560"/>
      <c r="C167" s="556">
        <v>0</v>
      </c>
      <c r="D167" s="556">
        <v>0</v>
      </c>
      <c r="E167" s="556">
        <v>0</v>
      </c>
      <c r="F167" s="556">
        <v>0</v>
      </c>
      <c r="G167" s="556">
        <v>0</v>
      </c>
      <c r="H167" s="198">
        <f t="shared" si="7"/>
        <v>0</v>
      </c>
      <c r="I167" s="557" t="e">
        <f t="shared" si="9"/>
        <v>#DIV/0!</v>
      </c>
      <c r="J167" s="566" t="e">
        <f t="shared" si="8"/>
        <v>#DIV/0!</v>
      </c>
      <c r="K167" s="465"/>
    </row>
    <row r="168" spans="1:11" ht="12.75">
      <c r="A168" s="554"/>
      <c r="B168" s="561"/>
      <c r="C168" s="556">
        <v>0</v>
      </c>
      <c r="D168" s="556">
        <v>0</v>
      </c>
      <c r="E168" s="556">
        <v>0</v>
      </c>
      <c r="F168" s="556">
        <v>0</v>
      </c>
      <c r="G168" s="556">
        <v>0</v>
      </c>
      <c r="H168" s="198">
        <f t="shared" si="7"/>
        <v>0</v>
      </c>
      <c r="I168" s="557" t="e">
        <f t="shared" si="9"/>
        <v>#DIV/0!</v>
      </c>
      <c r="J168" s="566" t="e">
        <f t="shared" si="8"/>
        <v>#DIV/0!</v>
      </c>
      <c r="K168" s="465"/>
    </row>
    <row r="169" spans="1:11" ht="12.75">
      <c r="A169" s="554"/>
      <c r="B169" s="562"/>
      <c r="C169" s="556">
        <v>0</v>
      </c>
      <c r="D169" s="556">
        <v>0</v>
      </c>
      <c r="E169" s="556">
        <v>0</v>
      </c>
      <c r="F169" s="556">
        <v>0</v>
      </c>
      <c r="G169" s="556">
        <v>0</v>
      </c>
      <c r="H169" s="198">
        <f t="shared" si="7"/>
        <v>0</v>
      </c>
      <c r="I169" s="557" t="e">
        <f t="shared" si="9"/>
        <v>#DIV/0!</v>
      </c>
      <c r="J169" s="566" t="e">
        <f t="shared" si="8"/>
        <v>#DIV/0!</v>
      </c>
      <c r="K169" s="404"/>
    </row>
    <row r="170" spans="1:11" ht="12.75">
      <c r="A170" s="554"/>
      <c r="B170" s="563"/>
      <c r="C170" s="556">
        <v>0</v>
      </c>
      <c r="D170" s="556">
        <v>0</v>
      </c>
      <c r="E170" s="556">
        <v>0</v>
      </c>
      <c r="F170" s="556">
        <v>0</v>
      </c>
      <c r="G170" s="556">
        <v>0</v>
      </c>
      <c r="H170" s="198">
        <f t="shared" si="7"/>
        <v>0</v>
      </c>
      <c r="I170" s="557" t="e">
        <f t="shared" si="9"/>
        <v>#DIV/0!</v>
      </c>
      <c r="J170" s="566" t="e">
        <f t="shared" si="8"/>
        <v>#DIV/0!</v>
      </c>
      <c r="K170" s="404"/>
    </row>
    <row r="171" spans="1:11" ht="12.75">
      <c r="A171" s="554"/>
      <c r="B171" s="562"/>
      <c r="C171" s="556">
        <v>0</v>
      </c>
      <c r="D171" s="556">
        <v>0</v>
      </c>
      <c r="E171" s="556">
        <v>0</v>
      </c>
      <c r="F171" s="556">
        <v>0</v>
      </c>
      <c r="G171" s="556">
        <v>0</v>
      </c>
      <c r="H171" s="198">
        <f t="shared" si="7"/>
        <v>0</v>
      </c>
      <c r="I171" s="557" t="e">
        <f t="shared" si="9"/>
        <v>#DIV/0!</v>
      </c>
      <c r="J171" s="566" t="e">
        <f t="shared" si="8"/>
        <v>#DIV/0!</v>
      </c>
      <c r="K171" s="404"/>
    </row>
    <row r="172" spans="1:11" ht="12.75">
      <c r="A172" s="554"/>
      <c r="B172" s="564"/>
      <c r="C172" s="556">
        <v>0</v>
      </c>
      <c r="D172" s="556">
        <v>0</v>
      </c>
      <c r="E172" s="556">
        <v>0</v>
      </c>
      <c r="F172" s="556">
        <v>0</v>
      </c>
      <c r="G172" s="556">
        <v>0</v>
      </c>
      <c r="H172" s="198">
        <f t="shared" si="7"/>
        <v>0</v>
      </c>
      <c r="I172" s="557" t="e">
        <f t="shared" si="9"/>
        <v>#DIV/0!</v>
      </c>
      <c r="J172" s="566" t="e">
        <f t="shared" si="8"/>
        <v>#DIV/0!</v>
      </c>
      <c r="K172" s="404"/>
    </row>
    <row r="173" spans="1:11" ht="12.75">
      <c r="A173" s="554"/>
      <c r="B173" s="562"/>
      <c r="C173" s="556">
        <v>0</v>
      </c>
      <c r="D173" s="556">
        <v>0</v>
      </c>
      <c r="E173" s="556">
        <v>0</v>
      </c>
      <c r="F173" s="556">
        <v>0</v>
      </c>
      <c r="G173" s="556">
        <v>0</v>
      </c>
      <c r="H173" s="198">
        <f t="shared" si="7"/>
        <v>0</v>
      </c>
      <c r="I173" s="557" t="e">
        <f t="shared" si="9"/>
        <v>#DIV/0!</v>
      </c>
      <c r="J173" s="566" t="e">
        <f t="shared" si="8"/>
        <v>#DIV/0!</v>
      </c>
      <c r="K173" s="404"/>
    </row>
    <row r="174" spans="1:11" ht="12.75">
      <c r="A174" s="554"/>
      <c r="B174" s="563"/>
      <c r="C174" s="556">
        <v>0</v>
      </c>
      <c r="D174" s="556">
        <v>0</v>
      </c>
      <c r="E174" s="556">
        <v>0</v>
      </c>
      <c r="F174" s="556">
        <v>0</v>
      </c>
      <c r="G174" s="556">
        <v>0</v>
      </c>
      <c r="H174" s="198">
        <f t="shared" si="7"/>
        <v>0</v>
      </c>
      <c r="I174" s="557" t="e">
        <f t="shared" si="9"/>
        <v>#DIV/0!</v>
      </c>
      <c r="J174" s="566" t="e">
        <f t="shared" si="8"/>
        <v>#DIV/0!</v>
      </c>
      <c r="K174" s="404"/>
    </row>
    <row r="175" spans="1:11" ht="12.75">
      <c r="A175" s="554"/>
      <c r="B175" s="562"/>
      <c r="C175" s="556">
        <v>0</v>
      </c>
      <c r="D175" s="556">
        <v>0</v>
      </c>
      <c r="E175" s="556">
        <v>0</v>
      </c>
      <c r="F175" s="556">
        <v>0</v>
      </c>
      <c r="G175" s="556">
        <v>0</v>
      </c>
      <c r="H175" s="198">
        <f t="shared" si="7"/>
        <v>0</v>
      </c>
      <c r="I175" s="557" t="e">
        <f t="shared" si="9"/>
        <v>#DIV/0!</v>
      </c>
      <c r="J175" s="566" t="e">
        <f t="shared" si="8"/>
        <v>#DIV/0!</v>
      </c>
      <c r="K175" s="404"/>
    </row>
    <row r="176" spans="1:11" ht="12.75">
      <c r="A176" s="554"/>
      <c r="B176" s="563"/>
      <c r="C176" s="556">
        <v>0</v>
      </c>
      <c r="D176" s="556">
        <v>0</v>
      </c>
      <c r="E176" s="556">
        <v>0</v>
      </c>
      <c r="F176" s="556">
        <v>0</v>
      </c>
      <c r="G176" s="556">
        <v>0</v>
      </c>
      <c r="H176" s="198">
        <f t="shared" si="7"/>
        <v>0</v>
      </c>
      <c r="I176" s="557" t="e">
        <f t="shared" si="9"/>
        <v>#DIV/0!</v>
      </c>
      <c r="J176" s="566" t="e">
        <f t="shared" si="8"/>
        <v>#DIV/0!</v>
      </c>
      <c r="K176" s="404"/>
    </row>
    <row r="177" spans="1:11" ht="12.75">
      <c r="A177" s="554"/>
      <c r="B177" s="555"/>
      <c r="C177" s="556">
        <v>0</v>
      </c>
      <c r="D177" s="556">
        <v>0</v>
      </c>
      <c r="E177" s="556">
        <v>0</v>
      </c>
      <c r="F177" s="556">
        <v>0</v>
      </c>
      <c r="G177" s="556">
        <v>0</v>
      </c>
      <c r="H177" s="198">
        <f t="shared" si="7"/>
        <v>0</v>
      </c>
      <c r="I177" s="557" t="e">
        <f t="shared" si="9"/>
        <v>#DIV/0!</v>
      </c>
      <c r="J177" s="566" t="e">
        <f t="shared" si="8"/>
        <v>#DIV/0!</v>
      </c>
      <c r="K177" s="465"/>
    </row>
    <row r="178" spans="1:11" ht="12.75">
      <c r="A178" s="554"/>
      <c r="B178" s="558"/>
      <c r="C178" s="556">
        <v>0</v>
      </c>
      <c r="D178" s="556">
        <v>0</v>
      </c>
      <c r="E178" s="556">
        <v>0</v>
      </c>
      <c r="F178" s="556">
        <v>0</v>
      </c>
      <c r="G178" s="556">
        <v>0</v>
      </c>
      <c r="H178" s="198">
        <f t="shared" si="7"/>
        <v>0</v>
      </c>
      <c r="I178" s="557" t="e">
        <f t="shared" si="9"/>
        <v>#DIV/0!</v>
      </c>
      <c r="J178" s="566" t="e">
        <f t="shared" si="8"/>
        <v>#DIV/0!</v>
      </c>
      <c r="K178" s="465"/>
    </row>
    <row r="179" spans="1:11" ht="12.75">
      <c r="A179" s="554"/>
      <c r="B179" s="559"/>
      <c r="C179" s="556">
        <v>0</v>
      </c>
      <c r="D179" s="556">
        <v>0</v>
      </c>
      <c r="E179" s="556">
        <v>0</v>
      </c>
      <c r="F179" s="556">
        <v>0</v>
      </c>
      <c r="G179" s="556">
        <v>0</v>
      </c>
      <c r="H179" s="198">
        <f t="shared" si="7"/>
        <v>0</v>
      </c>
      <c r="I179" s="557" t="e">
        <f t="shared" si="9"/>
        <v>#DIV/0!</v>
      </c>
      <c r="J179" s="566" t="e">
        <f t="shared" si="8"/>
        <v>#DIV/0!</v>
      </c>
      <c r="K179" s="465"/>
    </row>
    <row r="180" spans="1:11" ht="12.75">
      <c r="A180" s="554"/>
      <c r="B180" s="560"/>
      <c r="C180" s="556">
        <v>0</v>
      </c>
      <c r="D180" s="556">
        <v>0</v>
      </c>
      <c r="E180" s="556">
        <v>0</v>
      </c>
      <c r="F180" s="556">
        <v>0</v>
      </c>
      <c r="G180" s="556">
        <v>0</v>
      </c>
      <c r="H180" s="198">
        <f t="shared" si="7"/>
        <v>0</v>
      </c>
      <c r="I180" s="557" t="e">
        <f t="shared" si="9"/>
        <v>#DIV/0!</v>
      </c>
      <c r="J180" s="566" t="e">
        <f t="shared" si="8"/>
        <v>#DIV/0!</v>
      </c>
      <c r="K180" s="465"/>
    </row>
    <row r="181" spans="1:11" ht="12.75">
      <c r="A181" s="554"/>
      <c r="B181" s="561"/>
      <c r="C181" s="556">
        <v>0</v>
      </c>
      <c r="D181" s="556">
        <v>0</v>
      </c>
      <c r="E181" s="556">
        <v>0</v>
      </c>
      <c r="F181" s="556">
        <v>0</v>
      </c>
      <c r="G181" s="556">
        <v>0</v>
      </c>
      <c r="H181" s="198">
        <f t="shared" si="7"/>
        <v>0</v>
      </c>
      <c r="I181" s="557" t="e">
        <f t="shared" si="9"/>
        <v>#DIV/0!</v>
      </c>
      <c r="J181" s="566" t="e">
        <f t="shared" si="8"/>
        <v>#DIV/0!</v>
      </c>
      <c r="K181" s="465"/>
    </row>
    <row r="182" spans="1:11" ht="12.75">
      <c r="A182" s="554"/>
      <c r="B182" s="562"/>
      <c r="C182" s="556">
        <v>0</v>
      </c>
      <c r="D182" s="556">
        <v>0</v>
      </c>
      <c r="E182" s="556">
        <v>0</v>
      </c>
      <c r="F182" s="556">
        <v>0</v>
      </c>
      <c r="G182" s="556">
        <v>0</v>
      </c>
      <c r="H182" s="198">
        <f t="shared" si="7"/>
        <v>0</v>
      </c>
      <c r="I182" s="557" t="e">
        <f t="shared" si="9"/>
        <v>#DIV/0!</v>
      </c>
      <c r="J182" s="566" t="e">
        <f t="shared" si="8"/>
        <v>#DIV/0!</v>
      </c>
      <c r="K182" s="404"/>
    </row>
    <row r="183" spans="1:11" ht="12.75">
      <c r="A183" s="554"/>
      <c r="B183" s="562"/>
      <c r="C183" s="556">
        <v>0</v>
      </c>
      <c r="D183" s="556">
        <v>0</v>
      </c>
      <c r="E183" s="556">
        <v>0</v>
      </c>
      <c r="F183" s="556">
        <v>0</v>
      </c>
      <c r="G183" s="556">
        <v>0</v>
      </c>
      <c r="H183" s="198">
        <f t="shared" si="7"/>
        <v>0</v>
      </c>
      <c r="I183" s="557" t="e">
        <f t="shared" si="9"/>
        <v>#DIV/0!</v>
      </c>
      <c r="J183" s="566" t="e">
        <f t="shared" si="8"/>
        <v>#DIV/0!</v>
      </c>
      <c r="K183" s="404"/>
    </row>
    <row r="184" spans="1:11" ht="12.75">
      <c r="A184" s="554"/>
      <c r="B184" s="562"/>
      <c r="C184" s="556">
        <v>0</v>
      </c>
      <c r="D184" s="556">
        <v>0</v>
      </c>
      <c r="E184" s="556">
        <v>0</v>
      </c>
      <c r="F184" s="556">
        <v>0</v>
      </c>
      <c r="G184" s="556">
        <v>0</v>
      </c>
      <c r="H184" s="198">
        <f t="shared" si="7"/>
        <v>0</v>
      </c>
      <c r="I184" s="557" t="e">
        <f t="shared" si="9"/>
        <v>#DIV/0!</v>
      </c>
      <c r="J184" s="566" t="e">
        <f t="shared" si="8"/>
        <v>#DIV/0!</v>
      </c>
      <c r="K184" s="404"/>
    </row>
    <row r="185" spans="1:11" ht="12.75">
      <c r="A185" s="554"/>
      <c r="B185" s="562"/>
      <c r="C185" s="556">
        <v>0</v>
      </c>
      <c r="D185" s="556">
        <v>0</v>
      </c>
      <c r="E185" s="556">
        <v>0</v>
      </c>
      <c r="F185" s="556">
        <v>0</v>
      </c>
      <c r="G185" s="556">
        <v>0</v>
      </c>
      <c r="H185" s="198">
        <f t="shared" si="7"/>
        <v>0</v>
      </c>
      <c r="I185" s="557" t="e">
        <f t="shared" si="9"/>
        <v>#DIV/0!</v>
      </c>
      <c r="J185" s="566" t="e">
        <f t="shared" si="8"/>
        <v>#DIV/0!</v>
      </c>
      <c r="K185" s="404"/>
    </row>
    <row r="186" spans="1:11" ht="12.75">
      <c r="A186" s="554"/>
      <c r="B186" s="562"/>
      <c r="C186" s="556">
        <v>0</v>
      </c>
      <c r="D186" s="556">
        <v>0</v>
      </c>
      <c r="E186" s="556">
        <v>0</v>
      </c>
      <c r="F186" s="556">
        <v>0</v>
      </c>
      <c r="G186" s="556">
        <v>0</v>
      </c>
      <c r="H186" s="198">
        <f t="shared" si="7"/>
        <v>0</v>
      </c>
      <c r="I186" s="557" t="e">
        <f t="shared" si="9"/>
        <v>#DIV/0!</v>
      </c>
      <c r="J186" s="566" t="e">
        <f t="shared" si="8"/>
        <v>#DIV/0!</v>
      </c>
      <c r="K186" s="404"/>
    </row>
    <row r="187" spans="1:11" ht="12.75">
      <c r="A187" s="554"/>
      <c r="B187" s="562"/>
      <c r="C187" s="556">
        <v>0</v>
      </c>
      <c r="D187" s="556">
        <v>0</v>
      </c>
      <c r="E187" s="556">
        <v>0</v>
      </c>
      <c r="F187" s="556">
        <v>0</v>
      </c>
      <c r="G187" s="556">
        <v>0</v>
      </c>
      <c r="H187" s="198">
        <f t="shared" si="7"/>
        <v>0</v>
      </c>
      <c r="I187" s="557" t="e">
        <f t="shared" si="9"/>
        <v>#DIV/0!</v>
      </c>
      <c r="J187" s="566" t="e">
        <f t="shared" si="8"/>
        <v>#DIV/0!</v>
      </c>
      <c r="K187" s="404"/>
    </row>
    <row r="188" spans="1:11" ht="12.75">
      <c r="A188" s="554"/>
      <c r="B188" s="562"/>
      <c r="C188" s="556">
        <v>0</v>
      </c>
      <c r="D188" s="556">
        <v>0</v>
      </c>
      <c r="E188" s="556">
        <v>0</v>
      </c>
      <c r="F188" s="556">
        <v>0</v>
      </c>
      <c r="G188" s="556">
        <v>0</v>
      </c>
      <c r="H188" s="198">
        <f t="shared" si="7"/>
        <v>0</v>
      </c>
      <c r="I188" s="557" t="e">
        <f t="shared" si="9"/>
        <v>#DIV/0!</v>
      </c>
      <c r="J188" s="566" t="e">
        <f t="shared" si="8"/>
        <v>#DIV/0!</v>
      </c>
      <c r="K188" s="404"/>
    </row>
    <row r="189" spans="1:11" ht="12.75">
      <c r="A189" s="554"/>
      <c r="B189" s="562"/>
      <c r="C189" s="556">
        <v>0</v>
      </c>
      <c r="D189" s="556">
        <v>0</v>
      </c>
      <c r="E189" s="556">
        <v>0</v>
      </c>
      <c r="F189" s="556">
        <v>0</v>
      </c>
      <c r="G189" s="556">
        <v>0</v>
      </c>
      <c r="H189" s="198">
        <f t="shared" si="7"/>
        <v>0</v>
      </c>
      <c r="I189" s="557" t="e">
        <f t="shared" si="9"/>
        <v>#DIV/0!</v>
      </c>
      <c r="J189" s="566" t="e">
        <f t="shared" si="8"/>
        <v>#DIV/0!</v>
      </c>
      <c r="K189" s="404"/>
    </row>
    <row r="190" spans="1:11" ht="12.75">
      <c r="A190" s="554"/>
      <c r="B190" s="562"/>
      <c r="C190" s="556">
        <v>0</v>
      </c>
      <c r="D190" s="556">
        <v>0</v>
      </c>
      <c r="E190" s="556">
        <v>0</v>
      </c>
      <c r="F190" s="556">
        <v>0</v>
      </c>
      <c r="G190" s="556">
        <v>0</v>
      </c>
      <c r="H190" s="198">
        <f t="shared" si="7"/>
        <v>0</v>
      </c>
      <c r="I190" s="557" t="e">
        <f t="shared" si="9"/>
        <v>#DIV/0!</v>
      </c>
      <c r="J190" s="566" t="e">
        <f t="shared" si="8"/>
        <v>#DIV/0!</v>
      </c>
      <c r="K190" s="404"/>
    </row>
    <row r="191" spans="1:11" ht="12.75">
      <c r="A191" s="554"/>
      <c r="B191" s="562"/>
      <c r="C191" s="556">
        <v>0</v>
      </c>
      <c r="D191" s="556">
        <v>0</v>
      </c>
      <c r="E191" s="556">
        <v>0</v>
      </c>
      <c r="F191" s="556">
        <v>0</v>
      </c>
      <c r="G191" s="556">
        <v>0</v>
      </c>
      <c r="H191" s="198">
        <f t="shared" si="7"/>
        <v>0</v>
      </c>
      <c r="I191" s="557" t="e">
        <f t="shared" si="9"/>
        <v>#DIV/0!</v>
      </c>
      <c r="J191" s="566" t="e">
        <f t="shared" si="8"/>
        <v>#DIV/0!</v>
      </c>
      <c r="K191" s="404"/>
    </row>
    <row r="192" spans="1:11" ht="12.75">
      <c r="A192" s="554"/>
      <c r="B192" s="562"/>
      <c r="C192" s="556">
        <v>0</v>
      </c>
      <c r="D192" s="556">
        <v>0</v>
      </c>
      <c r="E192" s="556">
        <v>0</v>
      </c>
      <c r="F192" s="556">
        <v>0</v>
      </c>
      <c r="G192" s="556">
        <v>0</v>
      </c>
      <c r="H192" s="198">
        <f t="shared" si="7"/>
        <v>0</v>
      </c>
      <c r="I192" s="557" t="e">
        <f t="shared" si="9"/>
        <v>#DIV/0!</v>
      </c>
      <c r="J192" s="566" t="e">
        <f t="shared" si="8"/>
        <v>#DIV/0!</v>
      </c>
      <c r="K192" s="404"/>
    </row>
    <row r="193" spans="1:11" ht="12.75">
      <c r="A193" s="554"/>
      <c r="B193" s="562"/>
      <c r="C193" s="556">
        <v>0</v>
      </c>
      <c r="D193" s="556">
        <v>0</v>
      </c>
      <c r="E193" s="556">
        <v>0</v>
      </c>
      <c r="F193" s="556">
        <v>0</v>
      </c>
      <c r="G193" s="556">
        <v>0</v>
      </c>
      <c r="H193" s="198">
        <f t="shared" si="7"/>
        <v>0</v>
      </c>
      <c r="I193" s="557" t="e">
        <f t="shared" si="9"/>
        <v>#DIV/0!</v>
      </c>
      <c r="J193" s="566" t="e">
        <f t="shared" si="8"/>
        <v>#DIV/0!</v>
      </c>
      <c r="K193" s="404"/>
    </row>
    <row r="194" spans="1:11" ht="12.75">
      <c r="A194" s="554"/>
      <c r="B194" s="562"/>
      <c r="C194" s="556">
        <v>0</v>
      </c>
      <c r="D194" s="556">
        <v>0</v>
      </c>
      <c r="E194" s="556">
        <v>0</v>
      </c>
      <c r="F194" s="556">
        <v>0</v>
      </c>
      <c r="G194" s="556">
        <v>0</v>
      </c>
      <c r="H194" s="198">
        <f t="shared" si="7"/>
        <v>0</v>
      </c>
      <c r="I194" s="557" t="e">
        <f t="shared" si="9"/>
        <v>#DIV/0!</v>
      </c>
      <c r="J194" s="566" t="e">
        <f t="shared" si="8"/>
        <v>#DIV/0!</v>
      </c>
      <c r="K194" s="404"/>
    </row>
    <row r="195" spans="1:11" ht="12.75">
      <c r="A195" s="554"/>
      <c r="B195" s="562"/>
      <c r="C195" s="556">
        <v>0</v>
      </c>
      <c r="D195" s="556">
        <v>0</v>
      </c>
      <c r="E195" s="556">
        <v>0</v>
      </c>
      <c r="F195" s="556">
        <v>0</v>
      </c>
      <c r="G195" s="556">
        <v>0</v>
      </c>
      <c r="H195" s="198">
        <f t="shared" si="7"/>
        <v>0</v>
      </c>
      <c r="I195" s="557" t="e">
        <f t="shared" si="9"/>
        <v>#DIV/0!</v>
      </c>
      <c r="J195" s="566" t="e">
        <f t="shared" si="8"/>
        <v>#DIV/0!</v>
      </c>
      <c r="K195" s="404"/>
    </row>
    <row r="196" spans="1:11" ht="12.75">
      <c r="A196" s="554"/>
      <c r="B196" s="562"/>
      <c r="C196" s="556">
        <v>0</v>
      </c>
      <c r="D196" s="556">
        <v>0</v>
      </c>
      <c r="E196" s="556">
        <v>0</v>
      </c>
      <c r="F196" s="556">
        <v>0</v>
      </c>
      <c r="G196" s="556">
        <v>0</v>
      </c>
      <c r="H196" s="198">
        <f t="shared" si="7"/>
        <v>0</v>
      </c>
      <c r="I196" s="557" t="e">
        <f t="shared" si="9"/>
        <v>#DIV/0!</v>
      </c>
      <c r="J196" s="566" t="e">
        <f t="shared" si="8"/>
        <v>#DIV/0!</v>
      </c>
      <c r="K196" s="404"/>
    </row>
    <row r="197" spans="1:11" ht="12.75">
      <c r="A197" s="554"/>
      <c r="B197" s="562"/>
      <c r="C197" s="556">
        <v>0</v>
      </c>
      <c r="D197" s="556">
        <v>0</v>
      </c>
      <c r="E197" s="556">
        <v>0</v>
      </c>
      <c r="F197" s="556">
        <v>0</v>
      </c>
      <c r="G197" s="556">
        <v>0</v>
      </c>
      <c r="H197" s="198">
        <f t="shared" si="7"/>
        <v>0</v>
      </c>
      <c r="I197" s="557" t="e">
        <f t="shared" si="9"/>
        <v>#DIV/0!</v>
      </c>
      <c r="J197" s="566" t="e">
        <f t="shared" si="8"/>
        <v>#DIV/0!</v>
      </c>
      <c r="K197" s="404"/>
    </row>
    <row r="198" spans="1:11" ht="12.75">
      <c r="A198" s="554"/>
      <c r="B198" s="562"/>
      <c r="C198" s="556">
        <v>0</v>
      </c>
      <c r="D198" s="556">
        <v>0</v>
      </c>
      <c r="E198" s="556">
        <v>0</v>
      </c>
      <c r="F198" s="556">
        <v>0</v>
      </c>
      <c r="G198" s="556">
        <v>0</v>
      </c>
      <c r="H198" s="198">
        <f t="shared" si="7"/>
        <v>0</v>
      </c>
      <c r="I198" s="557" t="e">
        <f t="shared" si="9"/>
        <v>#DIV/0!</v>
      </c>
      <c r="J198" s="566" t="e">
        <f t="shared" si="8"/>
        <v>#DIV/0!</v>
      </c>
      <c r="K198" s="404"/>
    </row>
    <row r="199" spans="1:11" ht="12.75">
      <c r="A199" s="554"/>
      <c r="B199" s="562"/>
      <c r="C199" s="556">
        <v>0</v>
      </c>
      <c r="D199" s="556">
        <v>0</v>
      </c>
      <c r="E199" s="556">
        <v>0</v>
      </c>
      <c r="F199" s="556">
        <v>0</v>
      </c>
      <c r="G199" s="556">
        <v>0</v>
      </c>
      <c r="H199" s="198">
        <f t="shared" si="7"/>
        <v>0</v>
      </c>
      <c r="I199" s="557" t="e">
        <f t="shared" si="9"/>
        <v>#DIV/0!</v>
      </c>
      <c r="J199" s="566" t="e">
        <f t="shared" si="8"/>
        <v>#DIV/0!</v>
      </c>
      <c r="K199" s="404"/>
    </row>
    <row r="200" spans="1:11" ht="12.75">
      <c r="A200" s="554"/>
      <c r="B200" s="562"/>
      <c r="C200" s="556">
        <v>0</v>
      </c>
      <c r="D200" s="556">
        <v>0</v>
      </c>
      <c r="E200" s="556">
        <v>0</v>
      </c>
      <c r="F200" s="556">
        <v>0</v>
      </c>
      <c r="G200" s="556">
        <v>0</v>
      </c>
      <c r="H200" s="198">
        <f t="shared" si="7"/>
        <v>0</v>
      </c>
      <c r="I200" s="557" t="e">
        <f t="shared" si="9"/>
        <v>#DIV/0!</v>
      </c>
      <c r="J200" s="566" t="e">
        <f t="shared" si="8"/>
        <v>#DIV/0!</v>
      </c>
      <c r="K200" s="404"/>
    </row>
    <row r="201" spans="1:11" ht="12.75">
      <c r="A201" s="554"/>
      <c r="B201" s="562"/>
      <c r="C201" s="556">
        <v>0</v>
      </c>
      <c r="D201" s="556">
        <v>0</v>
      </c>
      <c r="E201" s="556">
        <v>0</v>
      </c>
      <c r="F201" s="556">
        <v>0</v>
      </c>
      <c r="G201" s="556">
        <v>0</v>
      </c>
      <c r="H201" s="198">
        <f t="shared" si="7"/>
        <v>0</v>
      </c>
      <c r="I201" s="557" t="e">
        <f t="shared" si="9"/>
        <v>#DIV/0!</v>
      </c>
      <c r="J201" s="566" t="e">
        <f t="shared" si="8"/>
        <v>#DIV/0!</v>
      </c>
      <c r="K201" s="404"/>
    </row>
    <row r="202" spans="1:11" ht="12.75">
      <c r="A202" s="554"/>
      <c r="B202" s="562"/>
      <c r="C202" s="556">
        <v>0</v>
      </c>
      <c r="D202" s="556">
        <v>0</v>
      </c>
      <c r="E202" s="556">
        <v>0</v>
      </c>
      <c r="F202" s="556">
        <v>0</v>
      </c>
      <c r="G202" s="556">
        <v>0</v>
      </c>
      <c r="H202" s="198">
        <f t="shared" si="7"/>
        <v>0</v>
      </c>
      <c r="I202" s="557" t="e">
        <f t="shared" si="9"/>
        <v>#DIV/0!</v>
      </c>
      <c r="J202" s="566" t="e">
        <f t="shared" si="8"/>
        <v>#DIV/0!</v>
      </c>
      <c r="K202" s="404"/>
    </row>
    <row r="203" spans="1:11" ht="12.75">
      <c r="A203" s="554"/>
      <c r="B203" s="562"/>
      <c r="C203" s="556">
        <v>0</v>
      </c>
      <c r="D203" s="556">
        <v>0</v>
      </c>
      <c r="E203" s="556">
        <v>0</v>
      </c>
      <c r="F203" s="556">
        <v>0</v>
      </c>
      <c r="G203" s="556">
        <v>0</v>
      </c>
      <c r="H203" s="198">
        <f aca="true" t="shared" si="10" ref="H203:H264">(+D203+E203)-G203</f>
        <v>0</v>
      </c>
      <c r="I203" s="557" t="e">
        <f t="shared" si="9"/>
        <v>#DIV/0!</v>
      </c>
      <c r="J203" s="566" t="e">
        <f aca="true" t="shared" si="11" ref="J203:J264">G203/D203</f>
        <v>#DIV/0!</v>
      </c>
      <c r="K203" s="404"/>
    </row>
    <row r="204" spans="1:11" ht="12.75">
      <c r="A204" s="554"/>
      <c r="B204" s="562"/>
      <c r="C204" s="556">
        <v>0</v>
      </c>
      <c r="D204" s="556">
        <v>0</v>
      </c>
      <c r="E204" s="556">
        <v>0</v>
      </c>
      <c r="F204" s="556">
        <v>0</v>
      </c>
      <c r="G204" s="556">
        <v>0</v>
      </c>
      <c r="H204" s="198">
        <f t="shared" si="10"/>
        <v>0</v>
      </c>
      <c r="I204" s="557" t="e">
        <f aca="true" t="shared" si="12" ref="I204:I264">+G204/F204</f>
        <v>#DIV/0!</v>
      </c>
      <c r="J204" s="566" t="e">
        <f t="shared" si="11"/>
        <v>#DIV/0!</v>
      </c>
      <c r="K204" s="404"/>
    </row>
    <row r="205" spans="1:11" ht="12.75">
      <c r="A205" s="554"/>
      <c r="B205" s="562"/>
      <c r="C205" s="556">
        <v>0</v>
      </c>
      <c r="D205" s="556">
        <v>0</v>
      </c>
      <c r="E205" s="556">
        <v>0</v>
      </c>
      <c r="F205" s="556">
        <v>0</v>
      </c>
      <c r="G205" s="556">
        <v>0</v>
      </c>
      <c r="H205" s="198">
        <f t="shared" si="10"/>
        <v>0</v>
      </c>
      <c r="I205" s="557" t="e">
        <f t="shared" si="12"/>
        <v>#DIV/0!</v>
      </c>
      <c r="J205" s="566" t="e">
        <f t="shared" si="11"/>
        <v>#DIV/0!</v>
      </c>
      <c r="K205" s="404"/>
    </row>
    <row r="206" spans="1:11" ht="12.75">
      <c r="A206" s="554"/>
      <c r="B206" s="562"/>
      <c r="C206" s="556">
        <v>0</v>
      </c>
      <c r="D206" s="556">
        <v>0</v>
      </c>
      <c r="E206" s="556">
        <v>0</v>
      </c>
      <c r="F206" s="556">
        <v>0</v>
      </c>
      <c r="G206" s="556">
        <v>0</v>
      </c>
      <c r="H206" s="198">
        <f t="shared" si="10"/>
        <v>0</v>
      </c>
      <c r="I206" s="557" t="e">
        <f t="shared" si="12"/>
        <v>#DIV/0!</v>
      </c>
      <c r="J206" s="566" t="e">
        <f t="shared" si="11"/>
        <v>#DIV/0!</v>
      </c>
      <c r="K206" s="404"/>
    </row>
    <row r="207" spans="1:11" ht="12.75">
      <c r="A207" s="554"/>
      <c r="B207" s="562"/>
      <c r="C207" s="556">
        <v>0</v>
      </c>
      <c r="D207" s="556">
        <v>0</v>
      </c>
      <c r="E207" s="556">
        <v>0</v>
      </c>
      <c r="F207" s="556">
        <v>0</v>
      </c>
      <c r="G207" s="556">
        <v>0</v>
      </c>
      <c r="H207" s="198">
        <f t="shared" si="10"/>
        <v>0</v>
      </c>
      <c r="I207" s="557" t="e">
        <f t="shared" si="12"/>
        <v>#DIV/0!</v>
      </c>
      <c r="J207" s="566" t="e">
        <f t="shared" si="11"/>
        <v>#DIV/0!</v>
      </c>
      <c r="K207" s="404"/>
    </row>
    <row r="208" spans="1:11" ht="12.75">
      <c r="A208" s="554"/>
      <c r="B208" s="562"/>
      <c r="C208" s="556">
        <v>0</v>
      </c>
      <c r="D208" s="556">
        <v>0</v>
      </c>
      <c r="E208" s="556">
        <v>0</v>
      </c>
      <c r="F208" s="556">
        <v>0</v>
      </c>
      <c r="G208" s="556">
        <v>0</v>
      </c>
      <c r="H208" s="198">
        <f t="shared" si="10"/>
        <v>0</v>
      </c>
      <c r="I208" s="557" t="e">
        <f t="shared" si="12"/>
        <v>#DIV/0!</v>
      </c>
      <c r="J208" s="566" t="e">
        <f t="shared" si="11"/>
        <v>#DIV/0!</v>
      </c>
      <c r="K208" s="404"/>
    </row>
    <row r="209" spans="1:11" ht="12.75">
      <c r="A209" s="554"/>
      <c r="B209" s="562"/>
      <c r="C209" s="556">
        <v>0</v>
      </c>
      <c r="D209" s="556">
        <v>0</v>
      </c>
      <c r="E209" s="556">
        <v>0</v>
      </c>
      <c r="F209" s="556">
        <v>0</v>
      </c>
      <c r="G209" s="556">
        <v>0</v>
      </c>
      <c r="H209" s="198">
        <f t="shared" si="10"/>
        <v>0</v>
      </c>
      <c r="I209" s="557" t="e">
        <f t="shared" si="12"/>
        <v>#DIV/0!</v>
      </c>
      <c r="J209" s="566" t="e">
        <f t="shared" si="11"/>
        <v>#DIV/0!</v>
      </c>
      <c r="K209" s="404"/>
    </row>
    <row r="210" spans="1:11" ht="12.75">
      <c r="A210" s="554"/>
      <c r="B210" s="562"/>
      <c r="C210" s="556">
        <v>0</v>
      </c>
      <c r="D210" s="556">
        <v>0</v>
      </c>
      <c r="E210" s="556">
        <v>0</v>
      </c>
      <c r="F210" s="556">
        <v>0</v>
      </c>
      <c r="G210" s="556">
        <v>0</v>
      </c>
      <c r="H210" s="198">
        <f t="shared" si="10"/>
        <v>0</v>
      </c>
      <c r="I210" s="557" t="e">
        <f t="shared" si="12"/>
        <v>#DIV/0!</v>
      </c>
      <c r="J210" s="566" t="e">
        <f t="shared" si="11"/>
        <v>#DIV/0!</v>
      </c>
      <c r="K210" s="404"/>
    </row>
    <row r="211" spans="1:11" ht="12.75">
      <c r="A211" s="554"/>
      <c r="B211" s="562"/>
      <c r="C211" s="556">
        <v>0</v>
      </c>
      <c r="D211" s="556">
        <v>0</v>
      </c>
      <c r="E211" s="556">
        <v>0</v>
      </c>
      <c r="F211" s="556">
        <v>0</v>
      </c>
      <c r="G211" s="556">
        <v>0</v>
      </c>
      <c r="H211" s="198">
        <f t="shared" si="10"/>
        <v>0</v>
      </c>
      <c r="I211" s="557" t="e">
        <f t="shared" si="12"/>
        <v>#DIV/0!</v>
      </c>
      <c r="J211" s="566" t="e">
        <f t="shared" si="11"/>
        <v>#DIV/0!</v>
      </c>
      <c r="K211" s="404"/>
    </row>
    <row r="212" spans="1:11" ht="12.75">
      <c r="A212" s="554"/>
      <c r="B212" s="562"/>
      <c r="C212" s="556">
        <v>0</v>
      </c>
      <c r="D212" s="556">
        <v>0</v>
      </c>
      <c r="E212" s="556">
        <v>0</v>
      </c>
      <c r="F212" s="556">
        <v>0</v>
      </c>
      <c r="G212" s="556">
        <v>0</v>
      </c>
      <c r="H212" s="198">
        <f t="shared" si="10"/>
        <v>0</v>
      </c>
      <c r="I212" s="557" t="e">
        <f t="shared" si="12"/>
        <v>#DIV/0!</v>
      </c>
      <c r="J212" s="566" t="e">
        <f t="shared" si="11"/>
        <v>#DIV/0!</v>
      </c>
      <c r="K212" s="404"/>
    </row>
    <row r="213" spans="1:11" ht="12.75">
      <c r="A213" s="554"/>
      <c r="B213" s="562"/>
      <c r="C213" s="556">
        <v>0</v>
      </c>
      <c r="D213" s="556">
        <v>0</v>
      </c>
      <c r="E213" s="556">
        <v>0</v>
      </c>
      <c r="F213" s="556">
        <v>0</v>
      </c>
      <c r="G213" s="556">
        <v>0</v>
      </c>
      <c r="H213" s="198">
        <f t="shared" si="10"/>
        <v>0</v>
      </c>
      <c r="I213" s="557" t="e">
        <f t="shared" si="12"/>
        <v>#DIV/0!</v>
      </c>
      <c r="J213" s="566" t="e">
        <f t="shared" si="11"/>
        <v>#DIV/0!</v>
      </c>
      <c r="K213" s="404"/>
    </row>
    <row r="214" spans="1:11" ht="12.75">
      <c r="A214" s="554"/>
      <c r="B214" s="562"/>
      <c r="C214" s="556">
        <v>0</v>
      </c>
      <c r="D214" s="556">
        <v>0</v>
      </c>
      <c r="E214" s="556">
        <v>0</v>
      </c>
      <c r="F214" s="556">
        <v>0</v>
      </c>
      <c r="G214" s="556">
        <v>0</v>
      </c>
      <c r="H214" s="198">
        <f t="shared" si="10"/>
        <v>0</v>
      </c>
      <c r="I214" s="557" t="e">
        <f t="shared" si="12"/>
        <v>#DIV/0!</v>
      </c>
      <c r="J214" s="566" t="e">
        <f t="shared" si="11"/>
        <v>#DIV/0!</v>
      </c>
      <c r="K214" s="404"/>
    </row>
    <row r="215" spans="1:11" ht="12.75">
      <c r="A215" s="554"/>
      <c r="B215" s="562"/>
      <c r="C215" s="556">
        <v>0</v>
      </c>
      <c r="D215" s="556">
        <v>0</v>
      </c>
      <c r="E215" s="556">
        <v>0</v>
      </c>
      <c r="F215" s="556">
        <v>0</v>
      </c>
      <c r="G215" s="556">
        <v>0</v>
      </c>
      <c r="H215" s="198">
        <f t="shared" si="10"/>
        <v>0</v>
      </c>
      <c r="I215" s="557" t="e">
        <f t="shared" si="12"/>
        <v>#DIV/0!</v>
      </c>
      <c r="J215" s="566" t="e">
        <f t="shared" si="11"/>
        <v>#DIV/0!</v>
      </c>
      <c r="K215" s="404"/>
    </row>
    <row r="216" spans="1:11" ht="12.75">
      <c r="A216" s="554"/>
      <c r="B216" s="562"/>
      <c r="C216" s="556">
        <v>0</v>
      </c>
      <c r="D216" s="556">
        <v>0</v>
      </c>
      <c r="E216" s="556">
        <v>0</v>
      </c>
      <c r="F216" s="556">
        <v>0</v>
      </c>
      <c r="G216" s="556">
        <v>0</v>
      </c>
      <c r="H216" s="198">
        <f t="shared" si="10"/>
        <v>0</v>
      </c>
      <c r="I216" s="557" t="e">
        <f t="shared" si="12"/>
        <v>#DIV/0!</v>
      </c>
      <c r="J216" s="566" t="e">
        <f t="shared" si="11"/>
        <v>#DIV/0!</v>
      </c>
      <c r="K216" s="404"/>
    </row>
    <row r="217" spans="1:11" ht="12.75">
      <c r="A217" s="554"/>
      <c r="B217" s="562"/>
      <c r="C217" s="556">
        <v>0</v>
      </c>
      <c r="D217" s="556">
        <v>0</v>
      </c>
      <c r="E217" s="556">
        <v>0</v>
      </c>
      <c r="F217" s="556">
        <v>0</v>
      </c>
      <c r="G217" s="556">
        <v>0</v>
      </c>
      <c r="H217" s="198">
        <f t="shared" si="10"/>
        <v>0</v>
      </c>
      <c r="I217" s="557" t="e">
        <f t="shared" si="12"/>
        <v>#DIV/0!</v>
      </c>
      <c r="J217" s="566" t="e">
        <f t="shared" si="11"/>
        <v>#DIV/0!</v>
      </c>
      <c r="K217" s="404"/>
    </row>
    <row r="218" spans="1:11" ht="12.75">
      <c r="A218" s="554"/>
      <c r="B218" s="562"/>
      <c r="C218" s="556">
        <v>0</v>
      </c>
      <c r="D218" s="556">
        <v>0</v>
      </c>
      <c r="E218" s="556">
        <v>0</v>
      </c>
      <c r="F218" s="556">
        <v>0</v>
      </c>
      <c r="G218" s="556">
        <v>0</v>
      </c>
      <c r="H218" s="198">
        <f t="shared" si="10"/>
        <v>0</v>
      </c>
      <c r="I218" s="557" t="e">
        <f t="shared" si="12"/>
        <v>#DIV/0!</v>
      </c>
      <c r="J218" s="566" t="e">
        <f t="shared" si="11"/>
        <v>#DIV/0!</v>
      </c>
      <c r="K218" s="404"/>
    </row>
    <row r="219" spans="1:11" ht="12.75">
      <c r="A219" s="554"/>
      <c r="B219" s="562"/>
      <c r="C219" s="556">
        <v>0</v>
      </c>
      <c r="D219" s="556">
        <v>0</v>
      </c>
      <c r="E219" s="556">
        <v>0</v>
      </c>
      <c r="F219" s="556">
        <v>0</v>
      </c>
      <c r="G219" s="556">
        <v>0</v>
      </c>
      <c r="H219" s="198">
        <f t="shared" si="10"/>
        <v>0</v>
      </c>
      <c r="I219" s="557" t="e">
        <f t="shared" si="12"/>
        <v>#DIV/0!</v>
      </c>
      <c r="J219" s="566" t="e">
        <f t="shared" si="11"/>
        <v>#DIV/0!</v>
      </c>
      <c r="K219" s="404"/>
    </row>
    <row r="220" spans="1:11" ht="12.75">
      <c r="A220" s="554"/>
      <c r="B220" s="562"/>
      <c r="C220" s="556">
        <v>0</v>
      </c>
      <c r="D220" s="556">
        <v>0</v>
      </c>
      <c r="E220" s="556">
        <v>0</v>
      </c>
      <c r="F220" s="556">
        <v>0</v>
      </c>
      <c r="G220" s="556">
        <v>0</v>
      </c>
      <c r="H220" s="198">
        <f t="shared" si="10"/>
        <v>0</v>
      </c>
      <c r="I220" s="557" t="e">
        <f t="shared" si="12"/>
        <v>#DIV/0!</v>
      </c>
      <c r="J220" s="566" t="e">
        <f t="shared" si="11"/>
        <v>#DIV/0!</v>
      </c>
      <c r="K220" s="404"/>
    </row>
    <row r="221" spans="1:11" ht="12.75">
      <c r="A221" s="554"/>
      <c r="B221" s="562"/>
      <c r="C221" s="556">
        <v>0</v>
      </c>
      <c r="D221" s="556">
        <v>0</v>
      </c>
      <c r="E221" s="556">
        <v>0</v>
      </c>
      <c r="F221" s="556">
        <v>0</v>
      </c>
      <c r="G221" s="556">
        <v>0</v>
      </c>
      <c r="H221" s="198">
        <f t="shared" si="10"/>
        <v>0</v>
      </c>
      <c r="I221" s="557" t="e">
        <f t="shared" si="12"/>
        <v>#DIV/0!</v>
      </c>
      <c r="J221" s="566" t="e">
        <f t="shared" si="11"/>
        <v>#DIV/0!</v>
      </c>
      <c r="K221" s="404"/>
    </row>
    <row r="222" spans="1:11" ht="12.75">
      <c r="A222" s="554"/>
      <c r="B222" s="562"/>
      <c r="C222" s="556">
        <v>0</v>
      </c>
      <c r="D222" s="556">
        <v>0</v>
      </c>
      <c r="E222" s="556">
        <v>0</v>
      </c>
      <c r="F222" s="556">
        <v>0</v>
      </c>
      <c r="G222" s="556">
        <v>0</v>
      </c>
      <c r="H222" s="198">
        <f t="shared" si="10"/>
        <v>0</v>
      </c>
      <c r="I222" s="557" t="e">
        <f t="shared" si="12"/>
        <v>#DIV/0!</v>
      </c>
      <c r="J222" s="566" t="e">
        <f t="shared" si="11"/>
        <v>#DIV/0!</v>
      </c>
      <c r="K222" s="404"/>
    </row>
    <row r="223" spans="1:11" ht="12.75">
      <c r="A223" s="554"/>
      <c r="B223" s="562"/>
      <c r="C223" s="556">
        <v>0</v>
      </c>
      <c r="D223" s="556">
        <v>0</v>
      </c>
      <c r="E223" s="556">
        <v>0</v>
      </c>
      <c r="F223" s="556">
        <v>0</v>
      </c>
      <c r="G223" s="556">
        <v>0</v>
      </c>
      <c r="H223" s="198">
        <f t="shared" si="10"/>
        <v>0</v>
      </c>
      <c r="I223" s="557" t="e">
        <f t="shared" si="12"/>
        <v>#DIV/0!</v>
      </c>
      <c r="J223" s="566" t="e">
        <f t="shared" si="11"/>
        <v>#DIV/0!</v>
      </c>
      <c r="K223" s="404"/>
    </row>
    <row r="224" spans="1:11" ht="12.75">
      <c r="A224" s="554"/>
      <c r="B224" s="562"/>
      <c r="C224" s="556">
        <v>0</v>
      </c>
      <c r="D224" s="556">
        <v>0</v>
      </c>
      <c r="E224" s="556">
        <v>0</v>
      </c>
      <c r="F224" s="556">
        <v>0</v>
      </c>
      <c r="G224" s="556">
        <v>0</v>
      </c>
      <c r="H224" s="198">
        <f t="shared" si="10"/>
        <v>0</v>
      </c>
      <c r="I224" s="557" t="e">
        <f t="shared" si="12"/>
        <v>#DIV/0!</v>
      </c>
      <c r="J224" s="566" t="e">
        <f t="shared" si="11"/>
        <v>#DIV/0!</v>
      </c>
      <c r="K224" s="404"/>
    </row>
    <row r="225" spans="1:11" ht="12.75">
      <c r="A225" s="554"/>
      <c r="B225" s="562"/>
      <c r="C225" s="556">
        <v>0</v>
      </c>
      <c r="D225" s="556">
        <v>0</v>
      </c>
      <c r="E225" s="556">
        <v>0</v>
      </c>
      <c r="F225" s="556">
        <v>0</v>
      </c>
      <c r="G225" s="556">
        <v>0</v>
      </c>
      <c r="H225" s="198">
        <f t="shared" si="10"/>
        <v>0</v>
      </c>
      <c r="I225" s="557" t="e">
        <f t="shared" si="12"/>
        <v>#DIV/0!</v>
      </c>
      <c r="J225" s="566" t="e">
        <f t="shared" si="11"/>
        <v>#DIV/0!</v>
      </c>
      <c r="K225" s="404"/>
    </row>
    <row r="226" spans="1:11" ht="12.75">
      <c r="A226" s="554"/>
      <c r="B226" s="562"/>
      <c r="C226" s="556">
        <v>0</v>
      </c>
      <c r="D226" s="556">
        <v>0</v>
      </c>
      <c r="E226" s="556">
        <v>0</v>
      </c>
      <c r="F226" s="556">
        <v>0</v>
      </c>
      <c r="G226" s="556">
        <v>0</v>
      </c>
      <c r="H226" s="198">
        <f t="shared" si="10"/>
        <v>0</v>
      </c>
      <c r="I226" s="557" t="e">
        <f t="shared" si="12"/>
        <v>#DIV/0!</v>
      </c>
      <c r="J226" s="566" t="e">
        <f t="shared" si="11"/>
        <v>#DIV/0!</v>
      </c>
      <c r="K226" s="404"/>
    </row>
    <row r="227" spans="1:11" ht="12.75">
      <c r="A227" s="554"/>
      <c r="B227" s="562"/>
      <c r="C227" s="556">
        <v>0</v>
      </c>
      <c r="D227" s="556">
        <v>0</v>
      </c>
      <c r="E227" s="556">
        <v>0</v>
      </c>
      <c r="F227" s="556">
        <v>0</v>
      </c>
      <c r="G227" s="556">
        <v>0</v>
      </c>
      <c r="H227" s="198">
        <f t="shared" si="10"/>
        <v>0</v>
      </c>
      <c r="I227" s="557" t="e">
        <f t="shared" si="12"/>
        <v>#DIV/0!</v>
      </c>
      <c r="J227" s="566" t="e">
        <f t="shared" si="11"/>
        <v>#DIV/0!</v>
      </c>
      <c r="K227" s="404"/>
    </row>
    <row r="228" spans="1:11" ht="12.75">
      <c r="A228" s="554"/>
      <c r="B228" s="562"/>
      <c r="C228" s="556">
        <v>0</v>
      </c>
      <c r="D228" s="556">
        <v>0</v>
      </c>
      <c r="E228" s="556">
        <v>0</v>
      </c>
      <c r="F228" s="556">
        <v>0</v>
      </c>
      <c r="G228" s="556">
        <v>0</v>
      </c>
      <c r="H228" s="198">
        <f t="shared" si="10"/>
        <v>0</v>
      </c>
      <c r="I228" s="557" t="e">
        <f t="shared" si="12"/>
        <v>#DIV/0!</v>
      </c>
      <c r="J228" s="566" t="e">
        <f t="shared" si="11"/>
        <v>#DIV/0!</v>
      </c>
      <c r="K228" s="404"/>
    </row>
    <row r="229" spans="1:11" ht="12.75">
      <c r="A229" s="554"/>
      <c r="B229" s="562"/>
      <c r="C229" s="556">
        <v>0</v>
      </c>
      <c r="D229" s="556">
        <v>0</v>
      </c>
      <c r="E229" s="556">
        <v>0</v>
      </c>
      <c r="F229" s="556">
        <v>0</v>
      </c>
      <c r="G229" s="556">
        <v>0</v>
      </c>
      <c r="H229" s="198">
        <f t="shared" si="10"/>
        <v>0</v>
      </c>
      <c r="I229" s="557" t="e">
        <f t="shared" si="12"/>
        <v>#DIV/0!</v>
      </c>
      <c r="J229" s="566" t="e">
        <f t="shared" si="11"/>
        <v>#DIV/0!</v>
      </c>
      <c r="K229" s="404"/>
    </row>
    <row r="230" spans="1:11" ht="12.75">
      <c r="A230" s="554"/>
      <c r="B230" s="562"/>
      <c r="C230" s="556">
        <v>0</v>
      </c>
      <c r="D230" s="556">
        <v>0</v>
      </c>
      <c r="E230" s="556">
        <v>0</v>
      </c>
      <c r="F230" s="556">
        <v>0</v>
      </c>
      <c r="G230" s="556">
        <v>0</v>
      </c>
      <c r="H230" s="198">
        <f t="shared" si="10"/>
        <v>0</v>
      </c>
      <c r="I230" s="557" t="e">
        <f t="shared" si="12"/>
        <v>#DIV/0!</v>
      </c>
      <c r="J230" s="566" t="e">
        <f t="shared" si="11"/>
        <v>#DIV/0!</v>
      </c>
      <c r="K230" s="404"/>
    </row>
    <row r="231" spans="1:11" ht="12.75">
      <c r="A231" s="554"/>
      <c r="B231" s="562"/>
      <c r="C231" s="556">
        <v>0</v>
      </c>
      <c r="D231" s="556">
        <v>0</v>
      </c>
      <c r="E231" s="556">
        <v>0</v>
      </c>
      <c r="F231" s="556">
        <v>0</v>
      </c>
      <c r="G231" s="556">
        <v>0</v>
      </c>
      <c r="H231" s="198">
        <f t="shared" si="10"/>
        <v>0</v>
      </c>
      <c r="I231" s="557" t="e">
        <f t="shared" si="12"/>
        <v>#DIV/0!</v>
      </c>
      <c r="J231" s="566" t="e">
        <f t="shared" si="11"/>
        <v>#DIV/0!</v>
      </c>
      <c r="K231" s="404"/>
    </row>
    <row r="232" spans="1:11" ht="12.75">
      <c r="A232" s="554"/>
      <c r="B232" s="562"/>
      <c r="C232" s="556">
        <v>0</v>
      </c>
      <c r="D232" s="556">
        <v>0</v>
      </c>
      <c r="E232" s="556">
        <v>0</v>
      </c>
      <c r="F232" s="556">
        <v>0</v>
      </c>
      <c r="G232" s="556">
        <v>0</v>
      </c>
      <c r="H232" s="198">
        <f t="shared" si="10"/>
        <v>0</v>
      </c>
      <c r="I232" s="557" t="e">
        <f t="shared" si="12"/>
        <v>#DIV/0!</v>
      </c>
      <c r="J232" s="566" t="e">
        <f t="shared" si="11"/>
        <v>#DIV/0!</v>
      </c>
      <c r="K232" s="404"/>
    </row>
    <row r="233" spans="1:11" ht="12.75">
      <c r="A233" s="554"/>
      <c r="B233" s="562"/>
      <c r="C233" s="556">
        <v>0</v>
      </c>
      <c r="D233" s="556">
        <v>0</v>
      </c>
      <c r="E233" s="556">
        <v>0</v>
      </c>
      <c r="F233" s="556">
        <v>0</v>
      </c>
      <c r="G233" s="556">
        <v>0</v>
      </c>
      <c r="H233" s="198">
        <f t="shared" si="10"/>
        <v>0</v>
      </c>
      <c r="I233" s="557" t="e">
        <f t="shared" si="12"/>
        <v>#DIV/0!</v>
      </c>
      <c r="J233" s="566" t="e">
        <f t="shared" si="11"/>
        <v>#DIV/0!</v>
      </c>
      <c r="K233" s="404"/>
    </row>
    <row r="234" spans="1:11" ht="12.75">
      <c r="A234" s="554"/>
      <c r="B234" s="562"/>
      <c r="C234" s="556">
        <v>0</v>
      </c>
      <c r="D234" s="556">
        <v>0</v>
      </c>
      <c r="E234" s="556">
        <v>0</v>
      </c>
      <c r="F234" s="556">
        <v>0</v>
      </c>
      <c r="G234" s="556">
        <v>0</v>
      </c>
      <c r="H234" s="198">
        <f t="shared" si="10"/>
        <v>0</v>
      </c>
      <c r="I234" s="557" t="e">
        <f t="shared" si="12"/>
        <v>#DIV/0!</v>
      </c>
      <c r="J234" s="566" t="e">
        <f t="shared" si="11"/>
        <v>#DIV/0!</v>
      </c>
      <c r="K234" s="404"/>
    </row>
    <row r="235" spans="1:11" ht="12.75">
      <c r="A235" s="554"/>
      <c r="B235" s="562"/>
      <c r="C235" s="556">
        <v>0</v>
      </c>
      <c r="D235" s="556">
        <v>0</v>
      </c>
      <c r="E235" s="556">
        <v>0</v>
      </c>
      <c r="F235" s="556">
        <v>0</v>
      </c>
      <c r="G235" s="556">
        <v>0</v>
      </c>
      <c r="H235" s="198">
        <f t="shared" si="10"/>
        <v>0</v>
      </c>
      <c r="I235" s="557" t="e">
        <f t="shared" si="12"/>
        <v>#DIV/0!</v>
      </c>
      <c r="J235" s="566" t="e">
        <f t="shared" si="11"/>
        <v>#DIV/0!</v>
      </c>
      <c r="K235" s="404"/>
    </row>
    <row r="236" spans="1:11" ht="12.75">
      <c r="A236" s="554"/>
      <c r="B236" s="562"/>
      <c r="C236" s="556">
        <v>0</v>
      </c>
      <c r="D236" s="556">
        <v>0</v>
      </c>
      <c r="E236" s="556">
        <v>0</v>
      </c>
      <c r="F236" s="556">
        <v>0</v>
      </c>
      <c r="G236" s="556">
        <v>0</v>
      </c>
      <c r="H236" s="198">
        <f t="shared" si="10"/>
        <v>0</v>
      </c>
      <c r="I236" s="557" t="e">
        <f t="shared" si="12"/>
        <v>#DIV/0!</v>
      </c>
      <c r="J236" s="566" t="e">
        <f t="shared" si="11"/>
        <v>#DIV/0!</v>
      </c>
      <c r="K236" s="404"/>
    </row>
    <row r="237" spans="1:11" ht="12.75">
      <c r="A237" s="554"/>
      <c r="B237" s="562"/>
      <c r="C237" s="556">
        <v>0</v>
      </c>
      <c r="D237" s="556">
        <v>0</v>
      </c>
      <c r="E237" s="556">
        <v>0</v>
      </c>
      <c r="F237" s="556">
        <v>0</v>
      </c>
      <c r="G237" s="556">
        <v>0</v>
      </c>
      <c r="H237" s="198">
        <f t="shared" si="10"/>
        <v>0</v>
      </c>
      <c r="I237" s="557" t="e">
        <f t="shared" si="12"/>
        <v>#DIV/0!</v>
      </c>
      <c r="J237" s="566" t="e">
        <f t="shared" si="11"/>
        <v>#DIV/0!</v>
      </c>
      <c r="K237" s="404"/>
    </row>
    <row r="238" spans="1:11" ht="12.75">
      <c r="A238" s="554"/>
      <c r="B238" s="562"/>
      <c r="C238" s="556">
        <v>0</v>
      </c>
      <c r="D238" s="556">
        <v>0</v>
      </c>
      <c r="E238" s="556">
        <v>0</v>
      </c>
      <c r="F238" s="556">
        <v>0</v>
      </c>
      <c r="G238" s="556">
        <v>0</v>
      </c>
      <c r="H238" s="198">
        <f t="shared" si="10"/>
        <v>0</v>
      </c>
      <c r="I238" s="557" t="e">
        <f t="shared" si="12"/>
        <v>#DIV/0!</v>
      </c>
      <c r="J238" s="566" t="e">
        <f t="shared" si="11"/>
        <v>#DIV/0!</v>
      </c>
      <c r="K238" s="404"/>
    </row>
    <row r="239" spans="1:11" ht="12.75">
      <c r="A239" s="554"/>
      <c r="B239" s="562"/>
      <c r="C239" s="556">
        <v>0</v>
      </c>
      <c r="D239" s="556">
        <v>0</v>
      </c>
      <c r="E239" s="556">
        <v>0</v>
      </c>
      <c r="F239" s="556">
        <v>0</v>
      </c>
      <c r="G239" s="556">
        <v>0</v>
      </c>
      <c r="H239" s="198">
        <f t="shared" si="10"/>
        <v>0</v>
      </c>
      <c r="I239" s="557" t="e">
        <f t="shared" si="12"/>
        <v>#DIV/0!</v>
      </c>
      <c r="J239" s="566" t="e">
        <f t="shared" si="11"/>
        <v>#DIV/0!</v>
      </c>
      <c r="K239" s="404"/>
    </row>
    <row r="240" spans="1:11" ht="12.75">
      <c r="A240" s="554"/>
      <c r="B240" s="562"/>
      <c r="C240" s="556">
        <v>0</v>
      </c>
      <c r="D240" s="556">
        <v>0</v>
      </c>
      <c r="E240" s="556">
        <v>0</v>
      </c>
      <c r="F240" s="556">
        <v>0</v>
      </c>
      <c r="G240" s="556">
        <v>0</v>
      </c>
      <c r="H240" s="198">
        <f t="shared" si="10"/>
        <v>0</v>
      </c>
      <c r="I240" s="557" t="e">
        <f t="shared" si="12"/>
        <v>#DIV/0!</v>
      </c>
      <c r="J240" s="566" t="e">
        <f t="shared" si="11"/>
        <v>#DIV/0!</v>
      </c>
      <c r="K240" s="404"/>
    </row>
    <row r="241" spans="1:11" ht="12.75">
      <c r="A241" s="554"/>
      <c r="B241" s="562"/>
      <c r="C241" s="556">
        <v>0</v>
      </c>
      <c r="D241" s="556">
        <v>0</v>
      </c>
      <c r="E241" s="556">
        <v>0</v>
      </c>
      <c r="F241" s="556">
        <v>0</v>
      </c>
      <c r="G241" s="556">
        <v>0</v>
      </c>
      <c r="H241" s="198">
        <f t="shared" si="10"/>
        <v>0</v>
      </c>
      <c r="I241" s="557" t="e">
        <f t="shared" si="12"/>
        <v>#DIV/0!</v>
      </c>
      <c r="J241" s="566" t="e">
        <f t="shared" si="11"/>
        <v>#DIV/0!</v>
      </c>
      <c r="K241" s="404"/>
    </row>
    <row r="242" spans="1:11" ht="12.75">
      <c r="A242" s="554"/>
      <c r="B242" s="562"/>
      <c r="C242" s="556">
        <v>0</v>
      </c>
      <c r="D242" s="556">
        <v>0</v>
      </c>
      <c r="E242" s="556">
        <v>0</v>
      </c>
      <c r="F242" s="556">
        <v>0</v>
      </c>
      <c r="G242" s="556">
        <v>0</v>
      </c>
      <c r="H242" s="198">
        <f t="shared" si="10"/>
        <v>0</v>
      </c>
      <c r="I242" s="557" t="e">
        <f t="shared" si="12"/>
        <v>#DIV/0!</v>
      </c>
      <c r="J242" s="566" t="e">
        <f t="shared" si="11"/>
        <v>#DIV/0!</v>
      </c>
      <c r="K242" s="404"/>
    </row>
    <row r="243" spans="1:11" ht="12.75">
      <c r="A243" s="554"/>
      <c r="B243" s="562"/>
      <c r="C243" s="556">
        <v>0</v>
      </c>
      <c r="D243" s="556">
        <v>0</v>
      </c>
      <c r="E243" s="556">
        <v>0</v>
      </c>
      <c r="F243" s="556">
        <v>0</v>
      </c>
      <c r="G243" s="556">
        <v>0</v>
      </c>
      <c r="H243" s="198">
        <f t="shared" si="10"/>
        <v>0</v>
      </c>
      <c r="I243" s="557" t="e">
        <f t="shared" si="12"/>
        <v>#DIV/0!</v>
      </c>
      <c r="J243" s="566" t="e">
        <f t="shared" si="11"/>
        <v>#DIV/0!</v>
      </c>
      <c r="K243" s="404"/>
    </row>
    <row r="244" spans="1:11" ht="12.75">
      <c r="A244" s="554"/>
      <c r="B244" s="562"/>
      <c r="C244" s="556">
        <v>0</v>
      </c>
      <c r="D244" s="556">
        <v>0</v>
      </c>
      <c r="E244" s="556">
        <v>0</v>
      </c>
      <c r="F244" s="556">
        <v>0</v>
      </c>
      <c r="G244" s="556">
        <v>0</v>
      </c>
      <c r="H244" s="198">
        <f t="shared" si="10"/>
        <v>0</v>
      </c>
      <c r="I244" s="557" t="e">
        <f t="shared" si="12"/>
        <v>#DIV/0!</v>
      </c>
      <c r="J244" s="566" t="e">
        <f t="shared" si="11"/>
        <v>#DIV/0!</v>
      </c>
      <c r="K244" s="404"/>
    </row>
    <row r="245" spans="1:11" ht="12.75">
      <c r="A245" s="554"/>
      <c r="B245" s="562"/>
      <c r="C245" s="556">
        <v>0</v>
      </c>
      <c r="D245" s="556">
        <v>0</v>
      </c>
      <c r="E245" s="556">
        <v>0</v>
      </c>
      <c r="F245" s="556">
        <v>0</v>
      </c>
      <c r="G245" s="556">
        <v>0</v>
      </c>
      <c r="H245" s="198">
        <f t="shared" si="10"/>
        <v>0</v>
      </c>
      <c r="I245" s="557" t="e">
        <f t="shared" si="12"/>
        <v>#DIV/0!</v>
      </c>
      <c r="J245" s="566" t="e">
        <f t="shared" si="11"/>
        <v>#DIV/0!</v>
      </c>
      <c r="K245" s="404"/>
    </row>
    <row r="246" spans="1:11" ht="12.75">
      <c r="A246" s="554"/>
      <c r="B246" s="562"/>
      <c r="C246" s="556">
        <v>0</v>
      </c>
      <c r="D246" s="556">
        <v>0</v>
      </c>
      <c r="E246" s="556">
        <v>0</v>
      </c>
      <c r="F246" s="556">
        <v>0</v>
      </c>
      <c r="G246" s="556">
        <v>0</v>
      </c>
      <c r="H246" s="198">
        <f t="shared" si="10"/>
        <v>0</v>
      </c>
      <c r="I246" s="557" t="e">
        <f t="shared" si="12"/>
        <v>#DIV/0!</v>
      </c>
      <c r="J246" s="566" t="e">
        <f t="shared" si="11"/>
        <v>#DIV/0!</v>
      </c>
      <c r="K246" s="404"/>
    </row>
    <row r="247" spans="1:11" ht="12.75">
      <c r="A247" s="554"/>
      <c r="B247" s="562"/>
      <c r="C247" s="556">
        <v>0</v>
      </c>
      <c r="D247" s="556">
        <v>0</v>
      </c>
      <c r="E247" s="556">
        <v>0</v>
      </c>
      <c r="F247" s="556">
        <v>0</v>
      </c>
      <c r="G247" s="556">
        <v>0</v>
      </c>
      <c r="H247" s="198">
        <f t="shared" si="10"/>
        <v>0</v>
      </c>
      <c r="I247" s="557" t="e">
        <f t="shared" si="12"/>
        <v>#DIV/0!</v>
      </c>
      <c r="J247" s="566" t="e">
        <f t="shared" si="11"/>
        <v>#DIV/0!</v>
      </c>
      <c r="K247" s="404"/>
    </row>
    <row r="248" spans="1:11" ht="12.75">
      <c r="A248" s="554"/>
      <c r="B248" s="562"/>
      <c r="C248" s="556">
        <v>0</v>
      </c>
      <c r="D248" s="556">
        <v>0</v>
      </c>
      <c r="E248" s="556">
        <v>0</v>
      </c>
      <c r="F248" s="556">
        <v>0</v>
      </c>
      <c r="G248" s="556">
        <v>0</v>
      </c>
      <c r="H248" s="198">
        <f t="shared" si="10"/>
        <v>0</v>
      </c>
      <c r="I248" s="557" t="e">
        <f t="shared" si="12"/>
        <v>#DIV/0!</v>
      </c>
      <c r="J248" s="566" t="e">
        <f t="shared" si="11"/>
        <v>#DIV/0!</v>
      </c>
      <c r="K248" s="404"/>
    </row>
    <row r="249" spans="1:11" ht="12.75">
      <c r="A249" s="554"/>
      <c r="B249" s="562"/>
      <c r="C249" s="556">
        <v>0</v>
      </c>
      <c r="D249" s="556">
        <v>0</v>
      </c>
      <c r="E249" s="556">
        <v>0</v>
      </c>
      <c r="F249" s="556">
        <v>0</v>
      </c>
      <c r="G249" s="556">
        <v>0</v>
      </c>
      <c r="H249" s="198">
        <f t="shared" si="10"/>
        <v>0</v>
      </c>
      <c r="I249" s="557" t="e">
        <f t="shared" si="12"/>
        <v>#DIV/0!</v>
      </c>
      <c r="J249" s="566" t="e">
        <f t="shared" si="11"/>
        <v>#DIV/0!</v>
      </c>
      <c r="K249" s="404"/>
    </row>
    <row r="250" spans="1:11" ht="12.75">
      <c r="A250" s="554"/>
      <c r="B250" s="562"/>
      <c r="C250" s="556">
        <v>0</v>
      </c>
      <c r="D250" s="556">
        <v>0</v>
      </c>
      <c r="E250" s="556">
        <v>0</v>
      </c>
      <c r="F250" s="556">
        <v>0</v>
      </c>
      <c r="G250" s="556">
        <v>0</v>
      </c>
      <c r="H250" s="198">
        <f t="shared" si="10"/>
        <v>0</v>
      </c>
      <c r="I250" s="557" t="e">
        <f t="shared" si="12"/>
        <v>#DIV/0!</v>
      </c>
      <c r="J250" s="566" t="e">
        <f t="shared" si="11"/>
        <v>#DIV/0!</v>
      </c>
      <c r="K250" s="404"/>
    </row>
    <row r="251" spans="1:11" ht="12.75">
      <c r="A251" s="554"/>
      <c r="B251" s="562"/>
      <c r="C251" s="556">
        <v>0</v>
      </c>
      <c r="D251" s="556">
        <v>0</v>
      </c>
      <c r="E251" s="556">
        <v>0</v>
      </c>
      <c r="F251" s="556">
        <v>0</v>
      </c>
      <c r="G251" s="556">
        <v>0</v>
      </c>
      <c r="H251" s="198">
        <f t="shared" si="10"/>
        <v>0</v>
      </c>
      <c r="I251" s="557" t="e">
        <f t="shared" si="12"/>
        <v>#DIV/0!</v>
      </c>
      <c r="J251" s="566" t="e">
        <f t="shared" si="11"/>
        <v>#DIV/0!</v>
      </c>
      <c r="K251" s="404"/>
    </row>
    <row r="252" spans="1:11" ht="12.75">
      <c r="A252" s="554"/>
      <c r="B252" s="562"/>
      <c r="C252" s="556">
        <v>0</v>
      </c>
      <c r="D252" s="556">
        <v>0</v>
      </c>
      <c r="E252" s="556">
        <v>0</v>
      </c>
      <c r="F252" s="556">
        <v>0</v>
      </c>
      <c r="G252" s="556">
        <v>0</v>
      </c>
      <c r="H252" s="198">
        <f t="shared" si="10"/>
        <v>0</v>
      </c>
      <c r="I252" s="557" t="e">
        <f t="shared" si="12"/>
        <v>#DIV/0!</v>
      </c>
      <c r="J252" s="566" t="e">
        <f t="shared" si="11"/>
        <v>#DIV/0!</v>
      </c>
      <c r="K252" s="404"/>
    </row>
    <row r="253" spans="1:11" ht="12.75">
      <c r="A253" s="554"/>
      <c r="B253" s="562"/>
      <c r="C253" s="556">
        <v>0</v>
      </c>
      <c r="D253" s="556">
        <v>0</v>
      </c>
      <c r="E253" s="556">
        <v>0</v>
      </c>
      <c r="F253" s="556">
        <v>0</v>
      </c>
      <c r="G253" s="556">
        <v>0</v>
      </c>
      <c r="H253" s="198">
        <f t="shared" si="10"/>
        <v>0</v>
      </c>
      <c r="I253" s="557" t="e">
        <f t="shared" si="12"/>
        <v>#DIV/0!</v>
      </c>
      <c r="J253" s="566" t="e">
        <f t="shared" si="11"/>
        <v>#DIV/0!</v>
      </c>
      <c r="K253" s="404"/>
    </row>
    <row r="254" spans="1:11" ht="12.75">
      <c r="A254" s="554"/>
      <c r="B254" s="562"/>
      <c r="C254" s="556">
        <v>0</v>
      </c>
      <c r="D254" s="556">
        <v>0</v>
      </c>
      <c r="E254" s="556">
        <v>0</v>
      </c>
      <c r="F254" s="556">
        <v>0</v>
      </c>
      <c r="G254" s="556">
        <v>0</v>
      </c>
      <c r="H254" s="198">
        <f t="shared" si="10"/>
        <v>0</v>
      </c>
      <c r="I254" s="557" t="e">
        <f t="shared" si="12"/>
        <v>#DIV/0!</v>
      </c>
      <c r="J254" s="566" t="e">
        <f t="shared" si="11"/>
        <v>#DIV/0!</v>
      </c>
      <c r="K254" s="404"/>
    </row>
    <row r="255" spans="1:11" ht="12.75">
      <c r="A255" s="554"/>
      <c r="B255" s="562"/>
      <c r="C255" s="556">
        <v>0</v>
      </c>
      <c r="D255" s="556">
        <v>0</v>
      </c>
      <c r="E255" s="556">
        <v>0</v>
      </c>
      <c r="F255" s="556">
        <v>0</v>
      </c>
      <c r="G255" s="556">
        <v>0</v>
      </c>
      <c r="H255" s="198">
        <f t="shared" si="10"/>
        <v>0</v>
      </c>
      <c r="I255" s="557" t="e">
        <f t="shared" si="12"/>
        <v>#DIV/0!</v>
      </c>
      <c r="J255" s="566" t="e">
        <f t="shared" si="11"/>
        <v>#DIV/0!</v>
      </c>
      <c r="K255" s="404"/>
    </row>
    <row r="256" spans="1:11" ht="12.75">
      <c r="A256" s="554"/>
      <c r="B256" s="562"/>
      <c r="C256" s="556">
        <v>0</v>
      </c>
      <c r="D256" s="556">
        <v>0</v>
      </c>
      <c r="E256" s="556">
        <v>0</v>
      </c>
      <c r="F256" s="556">
        <v>0</v>
      </c>
      <c r="G256" s="556">
        <v>0</v>
      </c>
      <c r="H256" s="198">
        <f t="shared" si="10"/>
        <v>0</v>
      </c>
      <c r="I256" s="557" t="e">
        <f t="shared" si="12"/>
        <v>#DIV/0!</v>
      </c>
      <c r="J256" s="566" t="e">
        <f t="shared" si="11"/>
        <v>#DIV/0!</v>
      </c>
      <c r="K256" s="404"/>
    </row>
    <row r="257" spans="1:11" ht="12.75">
      <c r="A257" s="554"/>
      <c r="B257" s="562"/>
      <c r="C257" s="556">
        <v>0</v>
      </c>
      <c r="D257" s="556">
        <v>0</v>
      </c>
      <c r="E257" s="556">
        <v>0</v>
      </c>
      <c r="F257" s="556">
        <v>0</v>
      </c>
      <c r="G257" s="556">
        <v>0</v>
      </c>
      <c r="H257" s="198">
        <f t="shared" si="10"/>
        <v>0</v>
      </c>
      <c r="I257" s="557" t="e">
        <f t="shared" si="12"/>
        <v>#DIV/0!</v>
      </c>
      <c r="J257" s="566" t="e">
        <f t="shared" si="11"/>
        <v>#DIV/0!</v>
      </c>
      <c r="K257" s="404"/>
    </row>
    <row r="258" spans="1:11" ht="12.75">
      <c r="A258" s="554"/>
      <c r="B258" s="562"/>
      <c r="C258" s="556">
        <v>0</v>
      </c>
      <c r="D258" s="556">
        <v>0</v>
      </c>
      <c r="E258" s="556">
        <v>0</v>
      </c>
      <c r="F258" s="556">
        <v>0</v>
      </c>
      <c r="G258" s="556">
        <v>0</v>
      </c>
      <c r="H258" s="198">
        <f t="shared" si="10"/>
        <v>0</v>
      </c>
      <c r="I258" s="557" t="e">
        <f t="shared" si="12"/>
        <v>#DIV/0!</v>
      </c>
      <c r="J258" s="566" t="e">
        <f t="shared" si="11"/>
        <v>#DIV/0!</v>
      </c>
      <c r="K258" s="404"/>
    </row>
    <row r="259" spans="1:11" ht="12.75">
      <c r="A259" s="554"/>
      <c r="B259" s="562"/>
      <c r="C259" s="556">
        <v>0</v>
      </c>
      <c r="D259" s="556">
        <v>0</v>
      </c>
      <c r="E259" s="556">
        <v>0</v>
      </c>
      <c r="F259" s="556">
        <v>0</v>
      </c>
      <c r="G259" s="556">
        <v>0</v>
      </c>
      <c r="H259" s="198">
        <f t="shared" si="10"/>
        <v>0</v>
      </c>
      <c r="I259" s="557" t="e">
        <f t="shared" si="12"/>
        <v>#DIV/0!</v>
      </c>
      <c r="J259" s="566" t="e">
        <f t="shared" si="11"/>
        <v>#DIV/0!</v>
      </c>
      <c r="K259" s="404"/>
    </row>
    <row r="260" spans="1:11" ht="12.75">
      <c r="A260" s="554"/>
      <c r="B260" s="562"/>
      <c r="C260" s="556">
        <v>0</v>
      </c>
      <c r="D260" s="556">
        <v>0</v>
      </c>
      <c r="E260" s="556">
        <v>0</v>
      </c>
      <c r="F260" s="556">
        <v>0</v>
      </c>
      <c r="G260" s="556">
        <v>0</v>
      </c>
      <c r="H260" s="198">
        <f t="shared" si="10"/>
        <v>0</v>
      </c>
      <c r="I260" s="557" t="e">
        <f t="shared" si="12"/>
        <v>#DIV/0!</v>
      </c>
      <c r="J260" s="566" t="e">
        <f t="shared" si="11"/>
        <v>#DIV/0!</v>
      </c>
      <c r="K260" s="404"/>
    </row>
    <row r="261" spans="1:11" ht="12.75">
      <c r="A261" s="554"/>
      <c r="B261" s="563"/>
      <c r="C261" s="556">
        <v>0</v>
      </c>
      <c r="D261" s="556">
        <v>0</v>
      </c>
      <c r="E261" s="556">
        <v>0</v>
      </c>
      <c r="F261" s="556">
        <v>0</v>
      </c>
      <c r="G261" s="556">
        <v>0</v>
      </c>
      <c r="H261" s="198">
        <f t="shared" si="10"/>
        <v>0</v>
      </c>
      <c r="I261" s="557" t="e">
        <f t="shared" si="12"/>
        <v>#DIV/0!</v>
      </c>
      <c r="J261" s="566" t="e">
        <f t="shared" si="11"/>
        <v>#DIV/0!</v>
      </c>
      <c r="K261" s="404"/>
    </row>
    <row r="262" spans="1:11" ht="12.75">
      <c r="A262" s="554"/>
      <c r="B262" s="562"/>
      <c r="C262" s="556">
        <v>0</v>
      </c>
      <c r="D262" s="556">
        <v>0</v>
      </c>
      <c r="E262" s="556">
        <v>0</v>
      </c>
      <c r="F262" s="556">
        <v>0</v>
      </c>
      <c r="G262" s="556">
        <v>0</v>
      </c>
      <c r="H262" s="198">
        <f t="shared" si="10"/>
        <v>0</v>
      </c>
      <c r="I262" s="557" t="e">
        <f t="shared" si="12"/>
        <v>#DIV/0!</v>
      </c>
      <c r="J262" s="566" t="e">
        <f t="shared" si="11"/>
        <v>#DIV/0!</v>
      </c>
      <c r="K262" s="404"/>
    </row>
    <row r="263" spans="1:11" ht="12.75">
      <c r="A263" s="554"/>
      <c r="B263" s="563"/>
      <c r="C263" s="556">
        <v>0</v>
      </c>
      <c r="D263" s="556">
        <v>0</v>
      </c>
      <c r="E263" s="556">
        <v>0</v>
      </c>
      <c r="F263" s="556">
        <v>0</v>
      </c>
      <c r="G263" s="556">
        <v>0</v>
      </c>
      <c r="H263" s="198">
        <f t="shared" si="10"/>
        <v>0</v>
      </c>
      <c r="I263" s="557" t="e">
        <f t="shared" si="12"/>
        <v>#DIV/0!</v>
      </c>
      <c r="J263" s="566" t="e">
        <f t="shared" si="11"/>
        <v>#DIV/0!</v>
      </c>
      <c r="K263" s="404"/>
    </row>
    <row r="264" spans="1:11" ht="12.75">
      <c r="A264" s="554"/>
      <c r="B264" s="562"/>
      <c r="C264" s="556">
        <v>0</v>
      </c>
      <c r="D264" s="556">
        <v>0</v>
      </c>
      <c r="E264" s="556">
        <v>0</v>
      </c>
      <c r="F264" s="556">
        <v>0</v>
      </c>
      <c r="G264" s="556">
        <v>0</v>
      </c>
      <c r="H264" s="198">
        <f t="shared" si="10"/>
        <v>0</v>
      </c>
      <c r="I264" s="557" t="e">
        <f t="shared" si="12"/>
        <v>#DIV/0!</v>
      </c>
      <c r="J264" s="566" t="e">
        <f t="shared" si="11"/>
        <v>#DIV/0!</v>
      </c>
      <c r="K264" s="404"/>
    </row>
    <row r="266" spans="1:11" ht="34.5" customHeight="1">
      <c r="A266" s="879" t="s">
        <v>5</v>
      </c>
      <c r="B266" s="879"/>
      <c r="C266" s="879"/>
      <c r="D266" s="879"/>
      <c r="E266" s="879"/>
      <c r="F266" s="879"/>
      <c r="G266" s="879"/>
      <c r="H266" s="879"/>
      <c r="I266" s="879"/>
      <c r="J266" s="879"/>
      <c r="K266" s="404"/>
    </row>
    <row r="268" spans="1:11" ht="12.75">
      <c r="A268" s="873" t="s">
        <v>822</v>
      </c>
      <c r="B268" s="873"/>
      <c r="C268" s="873"/>
      <c r="D268" s="873"/>
      <c r="E268" s="873"/>
      <c r="F268" s="873"/>
      <c r="G268" s="873"/>
      <c r="H268" s="873"/>
      <c r="I268" s="873"/>
      <c r="J268" s="873"/>
      <c r="K268" s="442"/>
    </row>
    <row r="269" spans="1:11" ht="12.75" customHeight="1">
      <c r="A269" s="874" t="s">
        <v>2</v>
      </c>
      <c r="B269" s="874"/>
      <c r="C269" s="874"/>
      <c r="D269" s="874"/>
      <c r="E269" s="874"/>
      <c r="F269" s="874"/>
      <c r="G269" s="874"/>
      <c r="H269" s="874"/>
      <c r="I269" s="874"/>
      <c r="J269" s="874"/>
      <c r="K269" s="442"/>
    </row>
    <row r="270" spans="1:11" ht="12.75" customHeight="1">
      <c r="A270" s="874" t="s">
        <v>3</v>
      </c>
      <c r="B270" s="874"/>
      <c r="C270" s="874"/>
      <c r="D270" s="874"/>
      <c r="E270" s="874"/>
      <c r="F270" s="874"/>
      <c r="G270" s="874"/>
      <c r="H270" s="874"/>
      <c r="I270" s="874"/>
      <c r="J270" s="874"/>
      <c r="K270" s="442"/>
    </row>
    <row r="271" spans="1:11" ht="12.75" customHeight="1">
      <c r="A271" s="874" t="s">
        <v>4</v>
      </c>
      <c r="B271" s="874"/>
      <c r="C271" s="874"/>
      <c r="D271" s="874"/>
      <c r="E271" s="874"/>
      <c r="F271" s="874"/>
      <c r="G271" s="874"/>
      <c r="H271" s="874"/>
      <c r="I271" s="874"/>
      <c r="J271" s="874"/>
      <c r="K271" s="874"/>
    </row>
    <row r="272" spans="1:11" ht="12.75" customHeight="1">
      <c r="A272" s="874" t="s">
        <v>9</v>
      </c>
      <c r="B272" s="874"/>
      <c r="C272" s="874"/>
      <c r="D272" s="874"/>
      <c r="E272" s="874"/>
      <c r="F272" s="874"/>
      <c r="G272" s="874"/>
      <c r="H272" s="874"/>
      <c r="I272" s="874"/>
      <c r="J272" s="874"/>
      <c r="K272" s="442"/>
    </row>
    <row r="273" spans="1:11" ht="12.75" customHeight="1">
      <c r="A273" s="874" t="s">
        <v>1009</v>
      </c>
      <c r="B273" s="874"/>
      <c r="C273" s="874"/>
      <c r="D273" s="874"/>
      <c r="E273" s="874"/>
      <c r="F273" s="874"/>
      <c r="G273" s="874"/>
      <c r="H273" s="874"/>
      <c r="I273" s="874"/>
      <c r="J273" s="874"/>
      <c r="K273" s="442"/>
    </row>
    <row r="274" spans="1:11" ht="12.75">
      <c r="A274" s="500" t="s">
        <v>1008</v>
      </c>
      <c r="B274" s="494"/>
      <c r="C274" s="494"/>
      <c r="D274" s="494"/>
      <c r="E274" s="494"/>
      <c r="F274" s="494"/>
      <c r="G274" s="494"/>
      <c r="H274" s="494"/>
      <c r="I274" s="494"/>
      <c r="J274" s="494"/>
      <c r="K274" s="442"/>
    </row>
    <row r="275" spans="1:11" ht="12.75" customHeight="1">
      <c r="A275" s="874" t="s">
        <v>10</v>
      </c>
      <c r="B275" s="874"/>
      <c r="C275" s="874"/>
      <c r="D275" s="874"/>
      <c r="E275" s="874"/>
      <c r="F275" s="874"/>
      <c r="G275" s="874"/>
      <c r="H275" s="874"/>
      <c r="I275" s="874"/>
      <c r="J275" s="874"/>
      <c r="K275" s="442"/>
    </row>
    <row r="276" spans="1:11" ht="12.75" customHeight="1">
      <c r="A276" s="874" t="s">
        <v>11</v>
      </c>
      <c r="B276" s="874"/>
      <c r="C276" s="874"/>
      <c r="D276" s="874"/>
      <c r="E276" s="874"/>
      <c r="F276" s="874"/>
      <c r="G276" s="874"/>
      <c r="H276" s="874"/>
      <c r="I276" s="874"/>
      <c r="J276" s="874"/>
      <c r="K276" s="442"/>
    </row>
    <row r="277" spans="1:10" ht="12.75">
      <c r="A277" s="495"/>
      <c r="B277" s="495"/>
      <c r="C277" s="495"/>
      <c r="D277" s="495"/>
      <c r="E277" s="495"/>
      <c r="F277" s="495"/>
      <c r="G277" s="495"/>
      <c r="H277" s="495"/>
      <c r="I277" s="495"/>
      <c r="J277" s="495"/>
    </row>
    <row r="278" spans="1:10" ht="12.75">
      <c r="A278" s="495"/>
      <c r="B278" s="495"/>
      <c r="C278" s="495"/>
      <c r="D278" s="495"/>
      <c r="E278" s="495"/>
      <c r="F278" s="495"/>
      <c r="G278" s="495"/>
      <c r="H278" s="495"/>
      <c r="I278" s="495"/>
      <c r="J278" s="495"/>
    </row>
    <row r="279" spans="1:11" ht="14.25">
      <c r="A279" s="424" t="s">
        <v>1085</v>
      </c>
      <c r="B279" s="440"/>
      <c r="C279" s="440"/>
      <c r="D279" s="440"/>
      <c r="E279" s="440"/>
      <c r="F279" s="440"/>
      <c r="G279" s="440"/>
      <c r="H279" s="440"/>
      <c r="I279" s="495"/>
      <c r="J279" s="495"/>
      <c r="K279" s="495"/>
    </row>
    <row r="280" spans="1:11" ht="15">
      <c r="A280" s="439" t="s">
        <v>76</v>
      </c>
      <c r="B280" s="439"/>
      <c r="C280" s="453"/>
      <c r="D280" s="440"/>
      <c r="E280" s="440"/>
      <c r="F280" s="439"/>
      <c r="G280" s="453"/>
      <c r="H280" s="462"/>
      <c r="I280" s="495"/>
      <c r="J280" s="495"/>
      <c r="K280" s="495"/>
    </row>
    <row r="281" spans="1:11" ht="14.25">
      <c r="A281" s="440"/>
      <c r="B281" s="440"/>
      <c r="C281" s="440"/>
      <c r="D281" s="440"/>
      <c r="E281" s="440"/>
      <c r="F281" s="440"/>
      <c r="G281" s="440"/>
      <c r="H281" s="440"/>
      <c r="I281" s="495"/>
      <c r="J281" s="495"/>
      <c r="K281" s="495"/>
    </row>
    <row r="282" spans="1:11" ht="14.25">
      <c r="A282" s="440"/>
      <c r="B282" s="440"/>
      <c r="C282" s="440"/>
      <c r="D282" s="440"/>
      <c r="E282" s="440"/>
      <c r="F282" s="440"/>
      <c r="G282" s="440"/>
      <c r="H282" s="440"/>
      <c r="I282" s="495"/>
      <c r="J282" s="495"/>
      <c r="K282" s="495"/>
    </row>
    <row r="283" spans="1:11" ht="14.25">
      <c r="A283" s="427" t="s">
        <v>1089</v>
      </c>
      <c r="B283" s="454"/>
      <c r="C283" s="454"/>
      <c r="D283" s="440"/>
      <c r="E283" s="440"/>
      <c r="F283" s="440"/>
      <c r="G283" s="440"/>
      <c r="H283" s="440"/>
      <c r="I283" s="495"/>
      <c r="J283" s="495"/>
      <c r="K283" s="495"/>
    </row>
    <row r="284" spans="1:11" ht="15">
      <c r="A284" s="455" t="s">
        <v>78</v>
      </c>
      <c r="B284" s="455"/>
      <c r="C284" s="440"/>
      <c r="D284" s="440"/>
      <c r="E284" s="440"/>
      <c r="F284" s="439"/>
      <c r="G284" s="453"/>
      <c r="H284" s="462"/>
      <c r="I284" s="495"/>
      <c r="J284" s="495"/>
      <c r="K284" s="495"/>
    </row>
  </sheetData>
  <sheetProtection password="8FB6" sheet="1"/>
  <mergeCells count="12">
    <mergeCell ref="A273:J273"/>
    <mergeCell ref="A275:J275"/>
    <mergeCell ref="A269:J269"/>
    <mergeCell ref="A270:J270"/>
    <mergeCell ref="A266:J266"/>
    <mergeCell ref="A268:J268"/>
    <mergeCell ref="A276:J276"/>
    <mergeCell ref="A2:J2"/>
    <mergeCell ref="A4:J4"/>
    <mergeCell ref="A6:J6"/>
    <mergeCell ref="A271:K271"/>
    <mergeCell ref="A272:J272"/>
  </mergeCells>
  <printOptions/>
  <pageMargins left="0" right="0" top="0" bottom="0" header="0" footer="0"/>
  <pageSetup horizontalDpi="600" verticalDpi="600" orientation="landscape" scale="80" r:id="rId3"/>
  <legacyDrawing r:id="rId2"/>
</worksheet>
</file>

<file path=xl/worksheets/sheet22.xml><?xml version="1.0" encoding="utf-8"?>
<worksheet xmlns="http://schemas.openxmlformats.org/spreadsheetml/2006/main" xmlns:r="http://schemas.openxmlformats.org/officeDocument/2006/relationships">
  <sheetPr>
    <tabColor theme="5" tint="0.7999799847602844"/>
  </sheetPr>
  <dimension ref="A1:F214"/>
  <sheetViews>
    <sheetView showGridLines="0" zoomScalePageLayoutView="0" workbookViewId="0" topLeftCell="A13">
      <selection activeCell="E35" sqref="E35"/>
    </sheetView>
  </sheetViews>
  <sheetFormatPr defaultColWidth="11.421875" defaultRowHeight="12.75"/>
  <cols>
    <col min="1" max="1" width="33.28125" style="0" customWidth="1"/>
    <col min="2" max="2" width="20.421875" style="0" customWidth="1"/>
    <col min="3" max="3" width="5.28125" style="0" customWidth="1"/>
    <col min="4" max="4" width="51.7109375" style="0" customWidth="1"/>
    <col min="5" max="5" width="15.28125" style="0" customWidth="1"/>
  </cols>
  <sheetData>
    <row r="1" spans="1:5" ht="15.75">
      <c r="A1" s="882" t="s">
        <v>88</v>
      </c>
      <c r="B1" s="882"/>
      <c r="C1" s="882"/>
      <c r="D1" s="882"/>
      <c r="E1" s="882"/>
    </row>
    <row r="2" spans="1:5" ht="15.75">
      <c r="A2" s="882" t="str">
        <f>+DATOS!A3</f>
        <v>MUNICIPALIDAD DE FLORES</v>
      </c>
      <c r="B2" s="882"/>
      <c r="C2" s="882"/>
      <c r="D2" s="882"/>
      <c r="E2" s="882"/>
    </row>
    <row r="3" spans="1:5" ht="15.75">
      <c r="A3" s="882"/>
      <c r="B3" s="882"/>
      <c r="C3" s="882"/>
      <c r="D3" s="882"/>
      <c r="E3" s="882"/>
    </row>
    <row r="4" spans="1:5" ht="15.75">
      <c r="A4" s="882" t="s">
        <v>948</v>
      </c>
      <c r="B4" s="882"/>
      <c r="C4" s="882"/>
      <c r="D4" s="882"/>
      <c r="E4" s="882"/>
    </row>
    <row r="6" spans="1:5" ht="16.5" thickBot="1">
      <c r="A6" s="883" t="s">
        <v>949</v>
      </c>
      <c r="B6" s="883"/>
      <c r="C6" s="883"/>
      <c r="D6" s="883"/>
      <c r="E6" s="883"/>
    </row>
    <row r="7" ht="12.75">
      <c r="D7" s="404"/>
    </row>
    <row r="8" spans="1:4" ht="15.75">
      <c r="A8" s="393" t="s">
        <v>487</v>
      </c>
      <c r="D8" s="393" t="s">
        <v>488</v>
      </c>
    </row>
    <row r="9" spans="1:6" ht="12.75">
      <c r="A9" t="s">
        <v>590</v>
      </c>
      <c r="B9" s="401">
        <f>DATOS!B11</f>
        <v>2339048052.9500003</v>
      </c>
      <c r="C9" s="392"/>
      <c r="D9" t="s">
        <v>595</v>
      </c>
      <c r="E9" s="398">
        <f>B9</f>
        <v>2339048052.9500003</v>
      </c>
      <c r="F9" s="392"/>
    </row>
    <row r="10" spans="1:6" ht="12.75">
      <c r="A10" t="s">
        <v>591</v>
      </c>
      <c r="B10" s="401">
        <f>RESULTADO!D10</f>
        <v>2346323091.02</v>
      </c>
      <c r="C10" s="392"/>
      <c r="D10" t="s">
        <v>596</v>
      </c>
      <c r="E10" s="398">
        <f>EGRESOS!B13</f>
        <v>1771221457.7199998</v>
      </c>
      <c r="F10" s="392"/>
    </row>
    <row r="11" spans="1:6" ht="12.75">
      <c r="A11" t="s">
        <v>592</v>
      </c>
      <c r="B11" s="409">
        <v>1438299494.51</v>
      </c>
      <c r="C11" s="392"/>
      <c r="D11" t="s">
        <v>597</v>
      </c>
      <c r="E11" s="409">
        <v>479056079.26</v>
      </c>
      <c r="F11" s="392"/>
    </row>
    <row r="12" spans="1:6" ht="12.75">
      <c r="A12" t="s">
        <v>593</v>
      </c>
      <c r="B12" s="409">
        <v>1550377238.22</v>
      </c>
      <c r="C12" s="392"/>
      <c r="D12" t="s">
        <v>598</v>
      </c>
      <c r="E12" s="409">
        <v>23675509.86</v>
      </c>
      <c r="F12" s="392"/>
    </row>
    <row r="13" spans="1:6" ht="12.75">
      <c r="A13" t="s">
        <v>594</v>
      </c>
      <c r="B13" s="403">
        <f>INGRESOS!B16+INGRESOS!C16</f>
        <v>566727035.25</v>
      </c>
      <c r="C13" s="392"/>
      <c r="D13" t="s">
        <v>599</v>
      </c>
      <c r="E13" s="396">
        <f>E11+E12</f>
        <v>502731589.12</v>
      </c>
      <c r="F13" s="392"/>
    </row>
    <row r="14" spans="1:6" ht="12.75">
      <c r="A14" t="s">
        <v>584</v>
      </c>
      <c r="B14" s="409">
        <v>14600000</v>
      </c>
      <c r="C14" s="392"/>
      <c r="D14" t="s">
        <v>600</v>
      </c>
      <c r="E14" s="409">
        <v>395258747.11</v>
      </c>
      <c r="F14" s="392"/>
    </row>
    <row r="15" spans="1:6" ht="12.75">
      <c r="A15" s="422" t="s">
        <v>955</v>
      </c>
      <c r="B15" s="402">
        <f>INGRESOS!B155+INGRESOS!B12</f>
        <v>679702471.8000001</v>
      </c>
      <c r="C15" s="392"/>
      <c r="D15" t="s">
        <v>601</v>
      </c>
      <c r="E15" s="409">
        <v>29764047.32</v>
      </c>
      <c r="F15" s="392"/>
    </row>
    <row r="16" spans="2:6" ht="12.75">
      <c r="B16" s="394"/>
      <c r="C16" s="392"/>
      <c r="D16" t="s">
        <v>602</v>
      </c>
      <c r="E16" s="405"/>
      <c r="F16" s="392"/>
    </row>
    <row r="17" spans="1:6" ht="15.75">
      <c r="A17" s="393" t="s">
        <v>583</v>
      </c>
      <c r="B17" s="394"/>
      <c r="C17" s="392"/>
      <c r="D17" t="s">
        <v>603</v>
      </c>
      <c r="E17" s="396">
        <f>EGRESOS!B10</f>
        <v>606515011.24</v>
      </c>
      <c r="F17" s="392"/>
    </row>
    <row r="18" spans="1:6" ht="12.75">
      <c r="A18" t="s">
        <v>587</v>
      </c>
      <c r="B18" s="401">
        <f>'LIQUID-INGRES'!C575</f>
        <v>60864945</v>
      </c>
      <c r="C18" s="392"/>
      <c r="D18" t="s">
        <v>604</v>
      </c>
      <c r="E18" s="399">
        <f>EGRESOS!B11</f>
        <v>487248901.39</v>
      </c>
      <c r="F18" s="392"/>
    </row>
    <row r="19" spans="1:6" ht="12.75">
      <c r="A19" t="s">
        <v>588</v>
      </c>
      <c r="B19" s="401">
        <f>'LIQUID-INGRES'!C583</f>
        <v>62577236.19</v>
      </c>
      <c r="C19" s="392"/>
      <c r="E19" s="395"/>
      <c r="F19" s="392"/>
    </row>
    <row r="20" spans="1:6" ht="15.75">
      <c r="A20" s="422" t="s">
        <v>831</v>
      </c>
      <c r="B20" s="401">
        <f>'LIQUID-INGRES'!C573</f>
        <v>6159712</v>
      </c>
      <c r="C20" s="392"/>
      <c r="D20" s="393" t="s">
        <v>606</v>
      </c>
      <c r="E20" s="395"/>
      <c r="F20" s="392"/>
    </row>
    <row r="21" spans="1:6" ht="12.75">
      <c r="A21" s="422" t="s">
        <v>830</v>
      </c>
      <c r="B21" s="403">
        <f>'LIQUID-INGRES'!C574</f>
        <v>54705233</v>
      </c>
      <c r="C21" s="392"/>
      <c r="D21" s="422" t="s">
        <v>887</v>
      </c>
      <c r="E21" s="503">
        <f>+'ANEXO2-MOROSIDAD'!F31</f>
        <v>97934172.38000005</v>
      </c>
      <c r="F21" s="392"/>
    </row>
    <row r="22" spans="1:6" ht="12.75">
      <c r="A22" t="s">
        <v>589</v>
      </c>
      <c r="B22" s="409">
        <v>67358254</v>
      </c>
      <c r="C22" s="392"/>
      <c r="D22" s="422" t="s">
        <v>960</v>
      </c>
      <c r="E22" s="503">
        <f>+'ANEXO2-MOROSIDAD'!D31</f>
        <v>1435345522.3100002</v>
      </c>
      <c r="F22" s="392"/>
    </row>
    <row r="23" spans="1:6" ht="12.75">
      <c r="A23" s="422" t="s">
        <v>886</v>
      </c>
      <c r="B23" s="402">
        <f>RESULTADO!D87</f>
        <v>0</v>
      </c>
      <c r="C23" s="392"/>
      <c r="D23" t="s">
        <v>605</v>
      </c>
      <c r="E23" s="400">
        <f>E21/E22</f>
        <v>0.06823038136656312</v>
      </c>
      <c r="F23" s="392"/>
    </row>
    <row r="24" spans="2:6" ht="12.75">
      <c r="B24" s="394"/>
      <c r="C24" s="392"/>
      <c r="E24" s="395"/>
      <c r="F24" s="392"/>
    </row>
    <row r="25" spans="1:6" ht="15.75">
      <c r="A25" s="393" t="s">
        <v>652</v>
      </c>
      <c r="B25" s="394"/>
      <c r="C25" s="392"/>
      <c r="D25" s="393" t="s">
        <v>950</v>
      </c>
      <c r="E25" s="395"/>
      <c r="F25" s="392"/>
    </row>
    <row r="26" spans="1:6" ht="12.75">
      <c r="A26" t="s">
        <v>585</v>
      </c>
      <c r="B26" s="410">
        <v>6.96</v>
      </c>
      <c r="C26" s="397"/>
      <c r="E26" s="395"/>
      <c r="F26" s="392"/>
    </row>
    <row r="27" spans="1:6" ht="12.75">
      <c r="A27" s="422" t="s">
        <v>888</v>
      </c>
      <c r="B27" s="411">
        <v>20037</v>
      </c>
      <c r="D27" s="422" t="s">
        <v>951</v>
      </c>
      <c r="E27" s="398">
        <f>RESULTADO!D40</f>
        <v>218916495.88000017</v>
      </c>
      <c r="F27" s="392"/>
    </row>
    <row r="28" spans="1:6" ht="12.75">
      <c r="A28" s="423" t="s">
        <v>954</v>
      </c>
      <c r="B28" s="409">
        <v>58</v>
      </c>
      <c r="D28" s="422" t="s">
        <v>952</v>
      </c>
      <c r="E28" s="396">
        <f>RESULTADO!D38</f>
        <v>356185137.42</v>
      </c>
      <c r="F28" s="392"/>
    </row>
    <row r="29" spans="1:6" ht="12.75">
      <c r="A29" t="s">
        <v>586</v>
      </c>
      <c r="B29" s="412">
        <v>6161</v>
      </c>
      <c r="D29" s="422" t="s">
        <v>953</v>
      </c>
      <c r="E29" s="399">
        <f>E28+E27</f>
        <v>575101633.3000002</v>
      </c>
      <c r="F29" s="392"/>
    </row>
    <row r="30" ht="12.75">
      <c r="F30" s="392"/>
    </row>
    <row r="31" spans="1:6" ht="12.75">
      <c r="A31" s="1"/>
      <c r="B31" s="1"/>
      <c r="C31" s="1"/>
      <c r="D31" s="1"/>
      <c r="E31" s="406"/>
      <c r="F31" s="392"/>
    </row>
    <row r="32" spans="1:6" ht="13.5" thickBot="1">
      <c r="A32" s="408" t="s">
        <v>1086</v>
      </c>
      <c r="B32" s="201"/>
      <c r="C32" s="182"/>
      <c r="D32" s="408" t="s">
        <v>1087</v>
      </c>
      <c r="E32" s="406"/>
      <c r="F32" s="392"/>
    </row>
    <row r="33" spans="1:6" ht="25.5" customHeight="1" thickBot="1">
      <c r="A33" s="408" t="s">
        <v>1090</v>
      </c>
      <c r="B33" s="201"/>
      <c r="C33" s="1"/>
      <c r="D33" s="1"/>
      <c r="E33" s="406"/>
      <c r="F33" s="392"/>
    </row>
    <row r="34" spans="1:6" ht="12.75">
      <c r="A34" s="1"/>
      <c r="B34" s="1"/>
      <c r="C34" s="1"/>
      <c r="D34" s="1"/>
      <c r="E34" s="406"/>
      <c r="F34" s="392"/>
    </row>
    <row r="35" spans="1:6" ht="12.75">
      <c r="A35" s="407" t="s">
        <v>607</v>
      </c>
      <c r="B35" s="1"/>
      <c r="C35" s="1"/>
      <c r="D35" s="1"/>
      <c r="E35" s="406"/>
      <c r="F35" s="392"/>
    </row>
    <row r="36" spans="1:6" ht="12.75">
      <c r="A36" s="1"/>
      <c r="B36" s="1"/>
      <c r="C36" s="1"/>
      <c r="D36" s="1"/>
      <c r="E36" s="406"/>
      <c r="F36" s="392"/>
    </row>
    <row r="37" spans="1:6" ht="12.75">
      <c r="A37" s="1"/>
      <c r="B37" s="1"/>
      <c r="C37" s="1"/>
      <c r="D37" s="1"/>
      <c r="E37" s="406"/>
      <c r="F37" s="392"/>
    </row>
    <row r="38" spans="1:6" ht="12.75">
      <c r="A38" s="1"/>
      <c r="B38" s="1"/>
      <c r="C38" s="1"/>
      <c r="D38" s="1"/>
      <c r="E38" s="406"/>
      <c r="F38" s="392"/>
    </row>
    <row r="39" spans="1:6" ht="12.75">
      <c r="A39" s="1"/>
      <c r="B39" s="1"/>
      <c r="C39" s="1"/>
      <c r="D39" s="1"/>
      <c r="E39" s="406"/>
      <c r="F39" s="392"/>
    </row>
    <row r="40" spans="1:6" ht="12.75">
      <c r="A40" s="1"/>
      <c r="B40" s="1"/>
      <c r="C40" s="1"/>
      <c r="D40" s="1"/>
      <c r="E40" s="406"/>
      <c r="F40" s="392"/>
    </row>
    <row r="41" spans="1:6" ht="12.75">
      <c r="A41" s="1"/>
      <c r="B41" s="1"/>
      <c r="C41" s="1"/>
      <c r="D41" s="1"/>
      <c r="E41" s="406"/>
      <c r="F41" s="392"/>
    </row>
    <row r="42" spans="1:6" ht="12.75">
      <c r="A42" s="1"/>
      <c r="B42" s="1"/>
      <c r="C42" s="1"/>
      <c r="D42" s="1"/>
      <c r="E42" s="406"/>
      <c r="F42" s="392"/>
    </row>
    <row r="43" spans="1:6" ht="12.75">
      <c r="A43" s="1"/>
      <c r="B43" s="1"/>
      <c r="C43" s="1"/>
      <c r="D43" s="1"/>
      <c r="E43" s="406"/>
      <c r="F43" s="392"/>
    </row>
    <row r="44" spans="1:6" ht="12.75">
      <c r="A44" s="1"/>
      <c r="B44" s="1"/>
      <c r="C44" s="1"/>
      <c r="D44" s="1"/>
      <c r="E44" s="406"/>
      <c r="F44" s="392"/>
    </row>
    <row r="45" spans="1:6" ht="12.75">
      <c r="A45" s="1"/>
      <c r="B45" s="1"/>
      <c r="C45" s="1"/>
      <c r="D45" s="1"/>
      <c r="E45" s="406"/>
      <c r="F45" s="392"/>
    </row>
    <row r="46" spans="1:6" ht="12.75">
      <c r="A46" s="1"/>
      <c r="B46" s="1"/>
      <c r="C46" s="1"/>
      <c r="D46" s="1"/>
      <c r="E46" s="406"/>
      <c r="F46" s="392"/>
    </row>
    <row r="47" spans="1:6" ht="12.75">
      <c r="A47" s="1"/>
      <c r="B47" s="1"/>
      <c r="C47" s="1"/>
      <c r="D47" s="1"/>
      <c r="E47" s="406"/>
      <c r="F47" s="392"/>
    </row>
    <row r="48" spans="1:6" ht="12.75">
      <c r="A48" s="1"/>
      <c r="B48" s="1"/>
      <c r="C48" s="1"/>
      <c r="D48" s="1"/>
      <c r="E48" s="406"/>
      <c r="F48" s="392"/>
    </row>
    <row r="49" spans="1:6" ht="12.75">
      <c r="A49" s="1"/>
      <c r="B49" s="1"/>
      <c r="C49" s="1"/>
      <c r="D49" s="1"/>
      <c r="E49" s="406"/>
      <c r="F49" s="392"/>
    </row>
    <row r="50" spans="1:6" ht="12.75">
      <c r="A50" s="1"/>
      <c r="B50" s="1"/>
      <c r="C50" s="1"/>
      <c r="D50" s="1"/>
      <c r="E50" s="406"/>
      <c r="F50" s="392"/>
    </row>
    <row r="51" spans="1:6" ht="12.75">
      <c r="A51" s="1"/>
      <c r="B51" s="1"/>
      <c r="C51" s="1"/>
      <c r="D51" s="1"/>
      <c r="E51" s="406"/>
      <c r="F51" s="392"/>
    </row>
    <row r="52" spans="1:6" ht="12.75">
      <c r="A52" s="1"/>
      <c r="B52" s="1"/>
      <c r="C52" s="1"/>
      <c r="D52" s="1"/>
      <c r="E52" s="406"/>
      <c r="F52" s="392"/>
    </row>
    <row r="53" spans="1:6" ht="12.75">
      <c r="A53" s="1"/>
      <c r="B53" s="1"/>
      <c r="C53" s="1"/>
      <c r="D53" s="1"/>
      <c r="E53" s="406"/>
      <c r="F53" s="392"/>
    </row>
    <row r="54" spans="1:6" ht="12.75">
      <c r="A54" s="1"/>
      <c r="B54" s="1"/>
      <c r="C54" s="1"/>
      <c r="D54" s="1"/>
      <c r="E54" s="1"/>
      <c r="F54" s="392"/>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sheetData>
  <sheetProtection password="8FB6" sheet="1"/>
  <mergeCells count="5">
    <mergeCell ref="A1:E1"/>
    <mergeCell ref="A6:E6"/>
    <mergeCell ref="A2:E2"/>
    <mergeCell ref="A3:E3"/>
    <mergeCell ref="A4:E4"/>
  </mergeCells>
  <printOptions horizontalCentered="1" verticalCentered="1"/>
  <pageMargins left="0.7874015748031497" right="0.7874015748031497" top="0.6692913385826772" bottom="0.5511811023622047" header="0" footer="0"/>
  <pageSetup horizontalDpi="300" verticalDpi="300" orientation="landscape" scale="90" r:id="rId4"/>
  <drawing r:id="rId3"/>
  <legacyDrawing r:id="rId2"/>
</worksheet>
</file>

<file path=xl/worksheets/sheet23.xml><?xml version="1.0" encoding="utf-8"?>
<worksheet xmlns="http://schemas.openxmlformats.org/spreadsheetml/2006/main" xmlns:r="http://schemas.openxmlformats.org/officeDocument/2006/relationships">
  <dimension ref="A1:P32"/>
  <sheetViews>
    <sheetView showGridLines="0" zoomScalePageLayoutView="0" workbookViewId="0" topLeftCell="A17">
      <selection activeCell="A30" sqref="A30"/>
    </sheetView>
  </sheetViews>
  <sheetFormatPr defaultColWidth="11.57421875" defaultRowHeight="12.75"/>
  <cols>
    <col min="1" max="1" width="20.7109375" style="442" customWidth="1"/>
    <col min="2" max="2" width="22.57421875" style="442" customWidth="1"/>
    <col min="3" max="3" width="20.57421875" style="442" customWidth="1"/>
    <col min="4" max="4" width="18.8515625" style="442" customWidth="1"/>
    <col min="5" max="5" width="19.421875" style="442" customWidth="1"/>
    <col min="6" max="6" width="16.7109375" style="442" customWidth="1"/>
    <col min="7" max="7" width="15.421875" style="442" customWidth="1"/>
    <col min="8" max="8" width="4.8515625" style="442" customWidth="1"/>
    <col min="9" max="9" width="4.140625" style="442" customWidth="1"/>
    <col min="10" max="10" width="13.140625" style="442" customWidth="1"/>
    <col min="11" max="11" width="9.421875" style="442" customWidth="1"/>
    <col min="12" max="12" width="7.57421875" style="516" customWidth="1"/>
    <col min="13" max="16" width="4.421875" style="442" customWidth="1"/>
    <col min="17" max="17" width="4.8515625" style="442" customWidth="1"/>
    <col min="18" max="16384" width="11.57421875" style="442" customWidth="1"/>
  </cols>
  <sheetData>
    <row r="1" spans="1:16" ht="15.75">
      <c r="A1" s="884" t="str">
        <f>+DATOS!A3</f>
        <v>MUNICIPALIDAD DE FLORES</v>
      </c>
      <c r="B1" s="884"/>
      <c r="C1" s="884"/>
      <c r="D1" s="884"/>
      <c r="E1" s="884"/>
      <c r="F1" s="884"/>
      <c r="G1" s="518"/>
      <c r="H1" s="518"/>
      <c r="I1" s="518"/>
      <c r="J1" s="518"/>
      <c r="K1" s="518"/>
      <c r="L1" s="518"/>
      <c r="M1" s="518"/>
      <c r="N1" s="518"/>
      <c r="O1" s="518"/>
      <c r="P1" s="518"/>
    </row>
    <row r="2" spans="1:16" ht="15.75">
      <c r="A2" s="884" t="s">
        <v>34</v>
      </c>
      <c r="B2" s="884"/>
      <c r="C2" s="884"/>
      <c r="D2" s="884"/>
      <c r="E2" s="884"/>
      <c r="F2" s="884"/>
      <c r="G2" s="518"/>
      <c r="H2" s="518"/>
      <c r="I2" s="518"/>
      <c r="J2" s="518"/>
      <c r="K2" s="518"/>
      <c r="L2" s="518"/>
      <c r="M2" s="518"/>
      <c r="N2" s="518"/>
      <c r="O2" s="518"/>
      <c r="P2" s="518"/>
    </row>
    <row r="3" spans="1:16" ht="19.5" customHeight="1" thickBot="1">
      <c r="A3" s="893" t="s">
        <v>507</v>
      </c>
      <c r="B3" s="893"/>
      <c r="C3" s="894"/>
      <c r="D3" s="894"/>
      <c r="E3" s="894"/>
      <c r="F3" s="894"/>
      <c r="G3" s="517"/>
      <c r="H3" s="517"/>
      <c r="I3" s="517"/>
      <c r="J3" s="517"/>
      <c r="K3" s="517"/>
      <c r="L3" s="517"/>
      <c r="M3" s="517"/>
      <c r="N3" s="517"/>
      <c r="O3" s="517"/>
      <c r="P3" s="517"/>
    </row>
    <row r="4" spans="1:16" ht="13.5" thickBot="1">
      <c r="A4" s="887" t="s">
        <v>36</v>
      </c>
      <c r="B4" s="888"/>
      <c r="C4" s="895" t="s">
        <v>35</v>
      </c>
      <c r="D4" s="896"/>
      <c r="E4" s="896"/>
      <c r="F4" s="896"/>
      <c r="G4" s="897"/>
      <c r="H4" s="2"/>
      <c r="I4" s="2"/>
      <c r="J4" s="2"/>
      <c r="K4" s="2"/>
      <c r="L4" s="2"/>
      <c r="M4" s="2"/>
      <c r="N4" s="2"/>
      <c r="O4" s="2"/>
      <c r="P4" s="2"/>
    </row>
    <row r="5" spans="1:16" ht="13.5" thickBot="1">
      <c r="A5" s="889"/>
      <c r="B5" s="890"/>
      <c r="C5" s="745">
        <v>2011</v>
      </c>
      <c r="D5" s="745">
        <v>2012</v>
      </c>
      <c r="E5" s="745">
        <v>2013</v>
      </c>
      <c r="F5" s="745">
        <v>2014</v>
      </c>
      <c r="G5" s="745" t="s">
        <v>959</v>
      </c>
      <c r="H5" s="2"/>
      <c r="I5" s="2"/>
      <c r="J5" s="2"/>
      <c r="K5" s="2"/>
      <c r="L5" s="2"/>
      <c r="M5" s="2"/>
      <c r="N5" s="2"/>
      <c r="O5" s="2"/>
      <c r="P5" s="2"/>
    </row>
    <row r="6" spans="1:16" ht="12.75">
      <c r="A6" s="885" t="s">
        <v>31</v>
      </c>
      <c r="B6" s="885"/>
      <c r="C6" s="533">
        <v>56</v>
      </c>
      <c r="D6" s="533">
        <v>56</v>
      </c>
      <c r="E6" s="533">
        <v>56</v>
      </c>
      <c r="F6" s="533">
        <v>55</v>
      </c>
      <c r="G6" s="533">
        <v>58</v>
      </c>
      <c r="H6" s="2"/>
      <c r="I6" s="2"/>
      <c r="J6" s="2"/>
      <c r="K6" s="2"/>
      <c r="L6" s="2"/>
      <c r="M6" s="2"/>
      <c r="N6" s="2"/>
      <c r="O6" s="2"/>
      <c r="P6" s="2"/>
    </row>
    <row r="7" spans="1:16" ht="13.5" thickBot="1">
      <c r="A7" s="886" t="s">
        <v>32</v>
      </c>
      <c r="B7" s="886"/>
      <c r="C7" s="533">
        <v>2</v>
      </c>
      <c r="D7" s="533">
        <v>2</v>
      </c>
      <c r="E7" s="533">
        <v>4</v>
      </c>
      <c r="F7" s="533">
        <v>3</v>
      </c>
      <c r="G7" s="533">
        <v>2</v>
      </c>
      <c r="H7" s="2"/>
      <c r="I7" s="2"/>
      <c r="J7" s="2"/>
      <c r="K7" s="2"/>
      <c r="L7" s="2"/>
      <c r="M7" s="2"/>
      <c r="N7" s="2"/>
      <c r="O7" s="2"/>
      <c r="P7" s="2"/>
    </row>
    <row r="8" spans="1:16" ht="16.5" customHeight="1" thickBot="1">
      <c r="A8" s="891" t="s">
        <v>33</v>
      </c>
      <c r="B8" s="892"/>
      <c r="C8" s="521">
        <f>+C7+C6</f>
        <v>58</v>
      </c>
      <c r="D8" s="521">
        <f>+D7+D6</f>
        <v>58</v>
      </c>
      <c r="E8" s="521">
        <f>+E7+E6</f>
        <v>60</v>
      </c>
      <c r="F8" s="521">
        <f>+F7+F6</f>
        <v>58</v>
      </c>
      <c r="G8" s="521">
        <f>+G7+G6</f>
        <v>60</v>
      </c>
      <c r="H8" s="2"/>
      <c r="I8" s="2"/>
      <c r="J8" s="2"/>
      <c r="K8" s="2"/>
      <c r="L8" s="2"/>
      <c r="M8" s="2"/>
      <c r="N8" s="2"/>
      <c r="O8" s="2"/>
      <c r="P8" s="2"/>
    </row>
    <row r="9" spans="1:16" ht="14.25" customHeight="1">
      <c r="A9" s="886" t="s">
        <v>665</v>
      </c>
      <c r="B9" s="886"/>
      <c r="C9" s="533">
        <v>40</v>
      </c>
      <c r="D9" s="533">
        <v>40</v>
      </c>
      <c r="E9" s="533">
        <v>32</v>
      </c>
      <c r="F9" s="533">
        <v>30</v>
      </c>
      <c r="G9" s="533">
        <v>32</v>
      </c>
      <c r="H9" s="2"/>
      <c r="I9" s="2"/>
      <c r="J9" s="2"/>
      <c r="K9" s="2"/>
      <c r="L9" s="2"/>
      <c r="M9" s="2"/>
      <c r="N9" s="2"/>
      <c r="O9" s="2"/>
      <c r="P9" s="2"/>
    </row>
    <row r="10" spans="1:16" ht="13.5" thickBot="1">
      <c r="A10" s="907" t="s">
        <v>666</v>
      </c>
      <c r="B10" s="907"/>
      <c r="C10" s="533">
        <v>18</v>
      </c>
      <c r="D10" s="533">
        <v>18</v>
      </c>
      <c r="E10" s="533">
        <v>28</v>
      </c>
      <c r="F10" s="533">
        <v>28</v>
      </c>
      <c r="G10" s="533">
        <v>28</v>
      </c>
      <c r="H10" s="2"/>
      <c r="I10" s="2"/>
      <c r="J10" s="2"/>
      <c r="K10" s="2"/>
      <c r="L10" s="2"/>
      <c r="M10" s="2"/>
      <c r="N10" s="2"/>
      <c r="O10" s="2"/>
      <c r="P10" s="2"/>
    </row>
    <row r="11" spans="1:16" ht="15" customHeight="1" thickBot="1">
      <c r="A11" s="891" t="s">
        <v>33</v>
      </c>
      <c r="B11" s="892"/>
      <c r="C11" s="521">
        <f>+C10+C9</f>
        <v>58</v>
      </c>
      <c r="D11" s="521">
        <f>+D10+D9</f>
        <v>58</v>
      </c>
      <c r="E11" s="521">
        <f>+E10+E9</f>
        <v>60</v>
      </c>
      <c r="F11" s="521">
        <f>+F10+F9</f>
        <v>58</v>
      </c>
      <c r="G11" s="521">
        <f>+G10+G9</f>
        <v>60</v>
      </c>
      <c r="H11" s="2"/>
      <c r="I11" s="2"/>
      <c r="J11" s="2"/>
      <c r="K11" s="2"/>
      <c r="L11" s="2"/>
      <c r="M11" s="2"/>
      <c r="N11" s="2"/>
      <c r="O11" s="2"/>
      <c r="P11" s="2"/>
    </row>
    <row r="12" spans="1:13" ht="15" customHeight="1">
      <c r="A12" s="886" t="s">
        <v>347</v>
      </c>
      <c r="B12" s="886"/>
      <c r="C12" s="533">
        <v>31</v>
      </c>
      <c r="D12" s="533">
        <v>31</v>
      </c>
      <c r="E12" s="533">
        <v>34</v>
      </c>
      <c r="F12" s="533">
        <v>34</v>
      </c>
      <c r="G12" s="533">
        <v>34</v>
      </c>
      <c r="H12" s="2"/>
      <c r="I12" s="2"/>
      <c r="J12" s="2"/>
      <c r="K12" s="2"/>
      <c r="L12" s="2"/>
      <c r="M12" s="2"/>
    </row>
    <row r="13" spans="1:13" ht="15" customHeight="1">
      <c r="A13" s="886" t="s">
        <v>533</v>
      </c>
      <c r="B13" s="886"/>
      <c r="C13" s="533">
        <v>26</v>
      </c>
      <c r="D13" s="533">
        <v>26</v>
      </c>
      <c r="E13" s="533">
        <v>25</v>
      </c>
      <c r="F13" s="533">
        <v>23</v>
      </c>
      <c r="G13" s="533">
        <v>25</v>
      </c>
      <c r="H13" s="2"/>
      <c r="I13" s="2"/>
      <c r="J13" s="2"/>
      <c r="K13" s="2"/>
      <c r="L13" s="2"/>
      <c r="M13" s="2"/>
    </row>
    <row r="14" spans="1:13" ht="14.25" customHeight="1">
      <c r="A14" s="886" t="s">
        <v>349</v>
      </c>
      <c r="B14" s="886"/>
      <c r="C14" s="533">
        <v>1</v>
      </c>
      <c r="D14" s="533">
        <v>1</v>
      </c>
      <c r="E14" s="533">
        <v>1</v>
      </c>
      <c r="F14" s="533">
        <v>1</v>
      </c>
      <c r="G14" s="533">
        <v>1</v>
      </c>
      <c r="H14" s="2"/>
      <c r="I14" s="2"/>
      <c r="J14" s="2"/>
      <c r="K14" s="2"/>
      <c r="L14" s="2"/>
      <c r="M14" s="2"/>
    </row>
    <row r="15" spans="1:7" ht="15.75" customHeight="1" thickBot="1">
      <c r="A15" s="908" t="s">
        <v>350</v>
      </c>
      <c r="B15" s="909"/>
      <c r="C15" s="534">
        <v>0</v>
      </c>
      <c r="D15" s="534">
        <v>0</v>
      </c>
      <c r="E15" s="534">
        <v>0</v>
      </c>
      <c r="F15" s="534">
        <v>0</v>
      </c>
      <c r="G15" s="534">
        <v>0</v>
      </c>
    </row>
    <row r="16" spans="1:7" ht="15.75" customHeight="1" thickBot="1">
      <c r="A16" s="891" t="s">
        <v>33</v>
      </c>
      <c r="B16" s="892"/>
      <c r="C16" s="522">
        <f>SUM(C12:C15)</f>
        <v>58</v>
      </c>
      <c r="D16" s="522">
        <f>SUM(D12:D15)</f>
        <v>58</v>
      </c>
      <c r="E16" s="522">
        <f>SUM(E12:E15)</f>
        <v>60</v>
      </c>
      <c r="F16" s="522">
        <f>SUM(F12:F15)</f>
        <v>58</v>
      </c>
      <c r="G16" s="522">
        <f>SUM(G12:G15)</f>
        <v>60</v>
      </c>
    </row>
    <row r="17" spans="1:12" s="525" customFormat="1" ht="8.25" customHeight="1" thickBot="1">
      <c r="A17" s="524"/>
      <c r="B17" s="660"/>
      <c r="C17" s="661"/>
      <c r="D17" s="661"/>
      <c r="E17" s="661"/>
      <c r="F17" s="661"/>
      <c r="L17" s="526"/>
    </row>
    <row r="18" spans="1:7" ht="21.75" customHeight="1">
      <c r="A18" s="910" t="s">
        <v>667</v>
      </c>
      <c r="B18" s="911"/>
      <c r="C18" s="662">
        <f>SUM(C19:C22)</f>
        <v>445010890.94</v>
      </c>
      <c r="D18" s="662">
        <f>SUM(D19:D22)</f>
        <v>486041904.48</v>
      </c>
      <c r="E18" s="662">
        <f>SUM(E19:E22)</f>
        <v>526916354.55</v>
      </c>
      <c r="F18" s="662">
        <f>SUM(F19:F22)</f>
        <v>585363425.79</v>
      </c>
      <c r="G18" s="663">
        <f>SUM(G19:G22)</f>
        <v>0</v>
      </c>
    </row>
    <row r="19" spans="1:7" ht="18.75" customHeight="1">
      <c r="A19" s="900" t="s">
        <v>347</v>
      </c>
      <c r="B19" s="901"/>
      <c r="C19" s="582">
        <v>301694675.44</v>
      </c>
      <c r="D19" s="582">
        <v>344970340.19</v>
      </c>
      <c r="E19" s="582">
        <v>368022943.06</v>
      </c>
      <c r="F19" s="582">
        <v>395258747.11</v>
      </c>
      <c r="G19" s="664">
        <v>0</v>
      </c>
    </row>
    <row r="20" spans="1:7" ht="18.75" customHeight="1">
      <c r="A20" s="900" t="s">
        <v>533</v>
      </c>
      <c r="B20" s="901"/>
      <c r="C20" s="582">
        <v>135469930.7</v>
      </c>
      <c r="D20" s="582">
        <v>133345226.42</v>
      </c>
      <c r="E20" s="582">
        <v>145937491.61</v>
      </c>
      <c r="F20" s="582">
        <v>168994147.27</v>
      </c>
      <c r="G20" s="664">
        <v>0</v>
      </c>
    </row>
    <row r="21" spans="1:7" ht="18.75" customHeight="1">
      <c r="A21" s="900" t="s">
        <v>349</v>
      </c>
      <c r="B21" s="901"/>
      <c r="C21" s="582">
        <v>7846284.8</v>
      </c>
      <c r="D21" s="582">
        <v>7726337.87</v>
      </c>
      <c r="E21" s="582">
        <v>12955919.88</v>
      </c>
      <c r="F21" s="582">
        <v>21110531.41</v>
      </c>
      <c r="G21" s="664">
        <v>0</v>
      </c>
    </row>
    <row r="22" spans="1:7" ht="18.75" customHeight="1" thickBot="1">
      <c r="A22" s="905" t="s">
        <v>350</v>
      </c>
      <c r="B22" s="906"/>
      <c r="C22" s="665">
        <v>0</v>
      </c>
      <c r="D22" s="665">
        <v>0</v>
      </c>
      <c r="E22" s="665">
        <v>0</v>
      </c>
      <c r="F22" s="665">
        <v>0</v>
      </c>
      <c r="G22" s="666">
        <v>0</v>
      </c>
    </row>
    <row r="23" spans="1:6" ht="12">
      <c r="A23" s="903" t="s">
        <v>506</v>
      </c>
      <c r="B23" s="903"/>
      <c r="C23" s="903"/>
      <c r="D23" s="903"/>
      <c r="E23" s="903"/>
      <c r="F23" s="903"/>
    </row>
    <row r="24" spans="1:6" ht="12">
      <c r="A24" s="523" t="s">
        <v>956</v>
      </c>
      <c r="B24" s="523"/>
      <c r="C24" s="523"/>
      <c r="D24" s="523"/>
      <c r="E24" s="523"/>
      <c r="F24" s="523"/>
    </row>
    <row r="25" spans="1:6" ht="30.75" customHeight="1">
      <c r="A25" s="902" t="s">
        <v>663</v>
      </c>
      <c r="B25" s="902"/>
      <c r="C25" s="902"/>
      <c r="D25" s="902"/>
      <c r="E25" s="902"/>
      <c r="F25" s="902"/>
    </row>
    <row r="26" spans="1:6" ht="46.5" customHeight="1">
      <c r="A26" s="902" t="s">
        <v>664</v>
      </c>
      <c r="B26" s="902"/>
      <c r="C26" s="902"/>
      <c r="D26" s="902"/>
      <c r="E26" s="902"/>
      <c r="F26" s="902"/>
    </row>
    <row r="27" spans="1:6" ht="12">
      <c r="A27" s="902" t="s">
        <v>691</v>
      </c>
      <c r="B27" s="902"/>
      <c r="C27" s="902"/>
      <c r="D27" s="902"/>
      <c r="E27" s="902"/>
      <c r="F27" s="902"/>
    </row>
    <row r="28" spans="1:6" ht="12">
      <c r="A28" s="519"/>
      <c r="B28" s="519"/>
      <c r="C28" s="519"/>
      <c r="D28" s="519"/>
      <c r="E28" s="519"/>
      <c r="F28" s="519"/>
    </row>
    <row r="29" spans="1:6" ht="13.5" thickBot="1">
      <c r="A29" s="567" t="s">
        <v>608</v>
      </c>
      <c r="B29" s="899" t="s">
        <v>1085</v>
      </c>
      <c r="C29" s="899"/>
      <c r="D29" s="567" t="s">
        <v>57</v>
      </c>
      <c r="E29" s="904" t="s">
        <v>1089</v>
      </c>
      <c r="F29" s="904"/>
    </row>
    <row r="30" spans="1:4" ht="18.75" customHeight="1" thickBot="1">
      <c r="A30" s="567" t="s">
        <v>609</v>
      </c>
      <c r="B30" s="898">
        <v>42044</v>
      </c>
      <c r="C30" s="899"/>
      <c r="D30" s="1"/>
    </row>
    <row r="31" spans="1:4" ht="12.75">
      <c r="A31" s="1"/>
      <c r="B31" s="1"/>
      <c r="C31" s="1"/>
      <c r="D31" s="1"/>
    </row>
    <row r="32" spans="1:4" ht="12.75">
      <c r="A32" s="407"/>
      <c r="B32" s="1"/>
      <c r="C32" s="1"/>
      <c r="D32" s="1"/>
    </row>
  </sheetData>
  <sheetProtection password="8FB6" sheet="1"/>
  <mergeCells count="28">
    <mergeCell ref="A9:B9"/>
    <mergeCell ref="A10:B10"/>
    <mergeCell ref="A12:B12"/>
    <mergeCell ref="A13:B13"/>
    <mergeCell ref="A11:B11"/>
    <mergeCell ref="B29:C29"/>
    <mergeCell ref="A15:B15"/>
    <mergeCell ref="A18:B18"/>
    <mergeCell ref="A16:B16"/>
    <mergeCell ref="A14:B14"/>
    <mergeCell ref="B30:C30"/>
    <mergeCell ref="A19:B19"/>
    <mergeCell ref="A25:F25"/>
    <mergeCell ref="A23:F23"/>
    <mergeCell ref="A20:B20"/>
    <mergeCell ref="A21:B21"/>
    <mergeCell ref="E29:F29"/>
    <mergeCell ref="A22:B22"/>
    <mergeCell ref="A27:F27"/>
    <mergeCell ref="A26:F26"/>
    <mergeCell ref="A1:F1"/>
    <mergeCell ref="A6:B6"/>
    <mergeCell ref="A7:B7"/>
    <mergeCell ref="A4:B5"/>
    <mergeCell ref="A8:B8"/>
    <mergeCell ref="A3:F3"/>
    <mergeCell ref="A2:F2"/>
    <mergeCell ref="C4:G4"/>
  </mergeCells>
  <printOptions horizontalCentered="1" verticalCentered="1"/>
  <pageMargins left="0.15748031496062992" right="0.2362204724409449" top="0.5511811023622047" bottom="0.984251968503937" header="0" footer="0"/>
  <pageSetup horizontalDpi="300" verticalDpi="300" orientation="portrait" scale="75" r:id="rId2"/>
  <drawing r:id="rId1"/>
</worksheet>
</file>

<file path=xl/worksheets/sheet24.xml><?xml version="1.0" encoding="utf-8"?>
<worksheet xmlns="http://schemas.openxmlformats.org/spreadsheetml/2006/main" xmlns:r="http://schemas.openxmlformats.org/officeDocument/2006/relationships">
  <dimension ref="A1:F46"/>
  <sheetViews>
    <sheetView zoomScalePageLayoutView="0" workbookViewId="0" topLeftCell="A24">
      <selection activeCell="A41" sqref="A41"/>
    </sheetView>
  </sheetViews>
  <sheetFormatPr defaultColWidth="11.421875" defaultRowHeight="12.75"/>
  <cols>
    <col min="1" max="1" width="5.57421875" style="0" customWidth="1"/>
    <col min="2" max="2" width="51.8515625" style="0" customWidth="1"/>
    <col min="3" max="4" width="18.28125" style="0" customWidth="1"/>
    <col min="5" max="5" width="16.140625" style="0" customWidth="1"/>
    <col min="6" max="6" width="18.00390625" style="0" customWidth="1"/>
  </cols>
  <sheetData>
    <row r="1" spans="1:5" ht="15.75">
      <c r="A1" s="882" t="s">
        <v>676</v>
      </c>
      <c r="B1" s="882"/>
      <c r="C1" s="882"/>
      <c r="D1" s="882"/>
      <c r="E1" s="882"/>
    </row>
    <row r="2" spans="1:5" ht="15.75">
      <c r="A2" s="882" t="str">
        <f>+DATOS!A3</f>
        <v>MUNICIPALIDAD DE FLORES</v>
      </c>
      <c r="B2" s="882"/>
      <c r="C2" s="882"/>
      <c r="D2" s="882"/>
      <c r="E2" s="882"/>
    </row>
    <row r="3" spans="1:5" ht="15.75" customHeight="1">
      <c r="A3" s="915" t="s">
        <v>687</v>
      </c>
      <c r="B3" s="915"/>
      <c r="C3" s="915"/>
      <c r="D3" s="915"/>
      <c r="E3" s="915"/>
    </row>
    <row r="4" spans="1:5" ht="15.75" customHeight="1">
      <c r="A4" s="537"/>
      <c r="B4" s="537"/>
      <c r="C4" s="537"/>
      <c r="D4" s="537"/>
      <c r="E4" s="537"/>
    </row>
    <row r="5" spans="2:6" ht="19.5" customHeight="1">
      <c r="B5" s="536"/>
      <c r="C5" s="918" t="s">
        <v>683</v>
      </c>
      <c r="D5" s="919"/>
      <c r="E5" s="919"/>
      <c r="F5" s="920"/>
    </row>
    <row r="6" spans="1:6" ht="17.25" customHeight="1">
      <c r="A6" s="914" t="s">
        <v>682</v>
      </c>
      <c r="B6" s="914"/>
      <c r="C6" s="746">
        <v>2011</v>
      </c>
      <c r="D6" s="746">
        <v>2012</v>
      </c>
      <c r="E6" s="746">
        <v>2013</v>
      </c>
      <c r="F6" s="746">
        <v>2014</v>
      </c>
    </row>
    <row r="7" spans="1:6" ht="18.75" customHeight="1">
      <c r="A7" s="917" t="s">
        <v>685</v>
      </c>
      <c r="B7" s="917"/>
      <c r="C7" s="539">
        <f>SUM(C8:C14)</f>
        <v>6452280.36</v>
      </c>
      <c r="D7" s="539">
        <f>SUM(D8:D14)</f>
        <v>28380786.72</v>
      </c>
      <c r="E7" s="539">
        <f>SUM(E8:E14)</f>
        <v>1695514.36</v>
      </c>
      <c r="F7" s="539">
        <f>SUM(F8:F14)</f>
        <v>16295514.379999999</v>
      </c>
    </row>
    <row r="8" spans="1:6" ht="12.75">
      <c r="A8" s="916" t="s">
        <v>680</v>
      </c>
      <c r="B8" s="548" t="s">
        <v>1051</v>
      </c>
      <c r="C8" s="21">
        <v>6452280.36</v>
      </c>
      <c r="D8" s="21">
        <v>6480786.72</v>
      </c>
      <c r="E8" s="21">
        <v>1695514.36</v>
      </c>
      <c r="F8" s="21">
        <v>1695514.38</v>
      </c>
    </row>
    <row r="9" spans="1:6" ht="12.75">
      <c r="A9" s="916"/>
      <c r="B9" s="548" t="s">
        <v>1052</v>
      </c>
      <c r="C9" s="21">
        <v>0</v>
      </c>
      <c r="D9" s="21">
        <v>21900000</v>
      </c>
      <c r="E9" s="21">
        <v>0</v>
      </c>
      <c r="F9" s="21">
        <v>14600000</v>
      </c>
    </row>
    <row r="10" spans="1:6" ht="12.75">
      <c r="A10" s="916"/>
      <c r="B10" s="548" t="s">
        <v>677</v>
      </c>
      <c r="C10" s="21">
        <v>0</v>
      </c>
      <c r="D10" s="21">
        <v>0</v>
      </c>
      <c r="E10" s="21">
        <v>0</v>
      </c>
      <c r="F10" s="21">
        <v>0</v>
      </c>
    </row>
    <row r="11" spans="1:6" ht="12.75">
      <c r="A11" s="916"/>
      <c r="B11" s="548" t="s">
        <v>678</v>
      </c>
      <c r="C11" s="21">
        <v>0</v>
      </c>
      <c r="D11" s="21">
        <v>0</v>
      </c>
      <c r="E11" s="21">
        <v>0</v>
      </c>
      <c r="F11" s="21">
        <v>0</v>
      </c>
    </row>
    <row r="12" spans="1:6" ht="12.75">
      <c r="A12" s="916"/>
      <c r="B12" s="548" t="s">
        <v>679</v>
      </c>
      <c r="C12" s="21">
        <v>0</v>
      </c>
      <c r="D12" s="21">
        <v>0</v>
      </c>
      <c r="E12" s="21">
        <v>0</v>
      </c>
      <c r="F12" s="21">
        <v>0</v>
      </c>
    </row>
    <row r="13" spans="1:6" ht="12.75">
      <c r="A13" s="916"/>
      <c r="B13" s="548" t="s">
        <v>679</v>
      </c>
      <c r="C13" s="21">
        <v>0</v>
      </c>
      <c r="D13" s="21">
        <v>0</v>
      </c>
      <c r="E13" s="21">
        <v>0</v>
      </c>
      <c r="F13" s="21">
        <v>0</v>
      </c>
    </row>
    <row r="14" spans="1:6" ht="14.25" customHeight="1">
      <c r="A14" s="916"/>
      <c r="B14" s="548" t="s">
        <v>679</v>
      </c>
      <c r="C14" s="21">
        <v>0</v>
      </c>
      <c r="D14" s="21">
        <v>0</v>
      </c>
      <c r="E14" s="21">
        <v>0</v>
      </c>
      <c r="F14" s="21">
        <v>0</v>
      </c>
    </row>
    <row r="15" spans="1:5" ht="7.5" customHeight="1">
      <c r="A15" s="538"/>
      <c r="C15" s="395"/>
      <c r="D15" s="395"/>
      <c r="E15" s="395"/>
    </row>
    <row r="16" spans="1:6" ht="18" customHeight="1">
      <c r="A16" s="912" t="s">
        <v>686</v>
      </c>
      <c r="B16" s="913"/>
      <c r="C16" s="541">
        <f>+C17+C23+C29</f>
        <v>0</v>
      </c>
      <c r="D16" s="541">
        <f>+D17+D23+D29</f>
        <v>26685273.36</v>
      </c>
      <c r="E16" s="541">
        <f>+E17+E23+E29</f>
        <v>0</v>
      </c>
      <c r="F16" s="541">
        <f>+F17+F23+F29</f>
        <v>14600000</v>
      </c>
    </row>
    <row r="17" spans="1:6" ht="15" customHeight="1">
      <c r="A17" s="512" t="s">
        <v>309</v>
      </c>
      <c r="B17" s="540" t="s">
        <v>482</v>
      </c>
      <c r="C17" s="542">
        <f>SUM(C18:C21)</f>
        <v>0</v>
      </c>
      <c r="D17" s="542">
        <f>SUM(D18:D21)</f>
        <v>0</v>
      </c>
      <c r="E17" s="542">
        <f>SUM(E18:E21)</f>
        <v>0</v>
      </c>
      <c r="F17" s="542">
        <f>SUM(F18:F21)</f>
        <v>0</v>
      </c>
    </row>
    <row r="18" spans="2:6" ht="12.75">
      <c r="B18" s="548" t="s">
        <v>689</v>
      </c>
      <c r="C18" s="21">
        <v>0</v>
      </c>
      <c r="D18" s="21">
        <v>0</v>
      </c>
      <c r="E18" s="21">
        <v>0</v>
      </c>
      <c r="F18" s="21">
        <v>0</v>
      </c>
    </row>
    <row r="19" spans="2:6" ht="12.75">
      <c r="B19" s="548" t="s">
        <v>681</v>
      </c>
      <c r="C19" s="21">
        <v>0</v>
      </c>
      <c r="D19" s="21">
        <v>0</v>
      </c>
      <c r="E19" s="21">
        <v>0</v>
      </c>
      <c r="F19" s="21">
        <v>0</v>
      </c>
    </row>
    <row r="20" spans="2:6" ht="12.75">
      <c r="B20" s="548" t="s">
        <v>681</v>
      </c>
      <c r="C20" s="21">
        <v>0</v>
      </c>
      <c r="D20" s="21">
        <v>0</v>
      </c>
      <c r="E20" s="21">
        <v>0</v>
      </c>
      <c r="F20" s="21">
        <v>0</v>
      </c>
    </row>
    <row r="21" spans="2:6" ht="12.75">
      <c r="B21" s="548" t="s">
        <v>681</v>
      </c>
      <c r="C21" s="21">
        <v>0</v>
      </c>
      <c r="D21" s="21">
        <v>0</v>
      </c>
      <c r="E21" s="21">
        <v>0</v>
      </c>
      <c r="F21" s="21">
        <v>0</v>
      </c>
    </row>
    <row r="22" spans="3:5" ht="6.75" customHeight="1">
      <c r="C22" s="395"/>
      <c r="D22" s="395"/>
      <c r="E22" s="395"/>
    </row>
    <row r="23" spans="2:6" ht="16.5" customHeight="1">
      <c r="B23" s="545" t="s">
        <v>483</v>
      </c>
      <c r="C23" s="542">
        <f>SUM(C24:C27)</f>
        <v>0</v>
      </c>
      <c r="D23" s="542">
        <f>SUM(D24:D27)</f>
        <v>0</v>
      </c>
      <c r="E23" s="542">
        <f>SUM(E24:E27)</f>
        <v>0</v>
      </c>
      <c r="F23" s="542">
        <f>SUM(F24:F27)</f>
        <v>0</v>
      </c>
    </row>
    <row r="24" spans="2:6" ht="12.75">
      <c r="B24" s="548" t="s">
        <v>681</v>
      </c>
      <c r="C24" s="21">
        <v>0</v>
      </c>
      <c r="D24" s="21">
        <v>0</v>
      </c>
      <c r="E24" s="21">
        <v>0</v>
      </c>
      <c r="F24" s="21">
        <v>0</v>
      </c>
    </row>
    <row r="25" spans="2:6" ht="12.75">
      <c r="B25" s="548" t="s">
        <v>681</v>
      </c>
      <c r="C25" s="21">
        <v>0</v>
      </c>
      <c r="D25" s="21">
        <v>0</v>
      </c>
      <c r="E25" s="21">
        <v>0</v>
      </c>
      <c r="F25" s="21">
        <v>0</v>
      </c>
    </row>
    <row r="26" spans="2:6" ht="12.75">
      <c r="B26" s="548" t="s">
        <v>681</v>
      </c>
      <c r="C26" s="21">
        <v>0</v>
      </c>
      <c r="D26" s="21">
        <v>0</v>
      </c>
      <c r="E26" s="21">
        <v>0</v>
      </c>
      <c r="F26" s="21">
        <v>0</v>
      </c>
    </row>
    <row r="27" spans="2:6" ht="12.75">
      <c r="B27" s="548" t="s">
        <v>681</v>
      </c>
      <c r="C27" s="21">
        <v>0</v>
      </c>
      <c r="D27" s="21">
        <v>0</v>
      </c>
      <c r="E27" s="21">
        <v>0</v>
      </c>
      <c r="F27" s="21">
        <v>0</v>
      </c>
    </row>
    <row r="28" spans="3:5" ht="6" customHeight="1">
      <c r="C28" s="395"/>
      <c r="D28" s="395"/>
      <c r="E28" s="395"/>
    </row>
    <row r="29" spans="2:6" ht="16.5" customHeight="1">
      <c r="B29" s="545" t="s">
        <v>485</v>
      </c>
      <c r="C29" s="542">
        <f>SUM(C30:C33)</f>
        <v>0</v>
      </c>
      <c r="D29" s="542">
        <f>SUM(D30:D33)</f>
        <v>26685273.36</v>
      </c>
      <c r="E29" s="542">
        <f>SUM(E30:E33)</f>
        <v>0</v>
      </c>
      <c r="F29" s="542">
        <f>SUM(F30:F33)</f>
        <v>14600000</v>
      </c>
    </row>
    <row r="30" spans="2:6" ht="12.75">
      <c r="B30" s="548" t="s">
        <v>1053</v>
      </c>
      <c r="C30" s="21">
        <v>0</v>
      </c>
      <c r="D30" s="21">
        <v>4785273.36</v>
      </c>
      <c r="E30" s="21">
        <v>0</v>
      </c>
      <c r="F30" s="21">
        <v>0</v>
      </c>
    </row>
    <row r="31" spans="2:6" ht="12.75">
      <c r="B31" s="548" t="s">
        <v>1054</v>
      </c>
      <c r="C31" s="21">
        <v>0</v>
      </c>
      <c r="D31" s="21">
        <v>21900000</v>
      </c>
      <c r="E31" s="21">
        <v>0</v>
      </c>
      <c r="F31" s="21">
        <v>14600000</v>
      </c>
    </row>
    <row r="32" spans="2:6" ht="12.75">
      <c r="B32" s="548" t="s">
        <v>681</v>
      </c>
      <c r="C32" s="21">
        <v>0</v>
      </c>
      <c r="D32" s="21">
        <v>0</v>
      </c>
      <c r="E32" s="21">
        <v>0</v>
      </c>
      <c r="F32" s="21">
        <v>0</v>
      </c>
    </row>
    <row r="33" spans="2:6" ht="12.75">
      <c r="B33" s="548" t="s">
        <v>681</v>
      </c>
      <c r="C33" s="21">
        <v>0</v>
      </c>
      <c r="D33" s="21">
        <v>0</v>
      </c>
      <c r="E33" s="21">
        <v>0</v>
      </c>
      <c r="F33" s="21">
        <v>0</v>
      </c>
    </row>
    <row r="34" spans="3:5" ht="12.75">
      <c r="C34" s="395"/>
      <c r="D34" s="395"/>
      <c r="E34" s="395"/>
    </row>
    <row r="35" spans="1:6" s="438" customFormat="1" ht="16.5" customHeight="1">
      <c r="A35" s="543" t="s">
        <v>688</v>
      </c>
      <c r="B35" s="543"/>
      <c r="C35" s="544">
        <f>+C7-C16</f>
        <v>6452280.36</v>
      </c>
      <c r="D35" s="544">
        <f>+D7-D16</f>
        <v>1695513.3599999994</v>
      </c>
      <c r="E35" s="544">
        <f>+E7-E16</f>
        <v>1695514.36</v>
      </c>
      <c r="F35" s="544">
        <f>+F7-F16</f>
        <v>1695514.379999999</v>
      </c>
    </row>
    <row r="36" spans="1:5" s="546" customFormat="1" ht="11.25">
      <c r="A36" s="546" t="s">
        <v>684</v>
      </c>
      <c r="C36" s="547"/>
      <c r="D36" s="547"/>
      <c r="E36" s="547"/>
    </row>
    <row r="37" spans="1:5" s="546" customFormat="1" ht="11.25">
      <c r="A37" s="546" t="s">
        <v>690</v>
      </c>
      <c r="C37" s="547"/>
      <c r="D37" s="547"/>
      <c r="E37" s="547"/>
    </row>
    <row r="38" spans="3:5" s="546" customFormat="1" ht="11.25">
      <c r="C38" s="547"/>
      <c r="D38" s="547"/>
      <c r="E38" s="547"/>
    </row>
    <row r="39" spans="3:5" ht="12.75">
      <c r="C39" s="395"/>
      <c r="D39" s="395"/>
      <c r="E39" s="395"/>
    </row>
    <row r="40" spans="1:6" ht="13.5" thickBot="1">
      <c r="A40" s="408" t="s">
        <v>1086</v>
      </c>
      <c r="B40" s="201"/>
      <c r="C40" s="182"/>
      <c r="D40" s="408" t="s">
        <v>1087</v>
      </c>
      <c r="E40" s="520"/>
      <c r="F40" s="520"/>
    </row>
    <row r="41" spans="1:6" ht="13.5" thickBot="1">
      <c r="A41" s="408" t="s">
        <v>1088</v>
      </c>
      <c r="B41" s="201"/>
      <c r="C41" s="1"/>
      <c r="D41" s="1"/>
      <c r="E41" s="442"/>
      <c r="F41" s="442"/>
    </row>
    <row r="42" spans="3:5" ht="12.75">
      <c r="C42" s="395"/>
      <c r="D42" s="395"/>
      <c r="E42" s="395"/>
    </row>
    <row r="43" spans="3:5" ht="12.75">
      <c r="C43" s="395"/>
      <c r="D43" s="395"/>
      <c r="E43" s="395"/>
    </row>
    <row r="44" spans="3:5" ht="12.75">
      <c r="C44" s="395"/>
      <c r="D44" s="395"/>
      <c r="E44" s="395"/>
    </row>
    <row r="45" spans="3:5" ht="12.75">
      <c r="C45" s="395"/>
      <c r="D45" s="395"/>
      <c r="E45" s="395"/>
    </row>
    <row r="46" spans="3:5" ht="12.75">
      <c r="C46" s="395"/>
      <c r="D46" s="395"/>
      <c r="E46" s="395"/>
    </row>
  </sheetData>
  <sheetProtection password="8FB6" sheet="1"/>
  <mergeCells count="8">
    <mergeCell ref="A16:B16"/>
    <mergeCell ref="A6:B6"/>
    <mergeCell ref="A2:E2"/>
    <mergeCell ref="A1:E1"/>
    <mergeCell ref="A3:E3"/>
    <mergeCell ref="A8:A14"/>
    <mergeCell ref="A7:B7"/>
    <mergeCell ref="C5:F5"/>
  </mergeCells>
  <printOptions horizontalCentered="1" verticalCentered="1"/>
  <pageMargins left="0.61" right="0.5" top="0.29" bottom="0.42" header="0" footer="0"/>
  <pageSetup horizontalDpi="300" verticalDpi="300" orientation="landscape" r:id="rId1"/>
</worksheet>
</file>

<file path=xl/worksheets/sheet25.xml><?xml version="1.0" encoding="utf-8"?>
<worksheet xmlns="http://schemas.openxmlformats.org/spreadsheetml/2006/main" xmlns:r="http://schemas.openxmlformats.org/officeDocument/2006/relationships">
  <dimension ref="A1:G19"/>
  <sheetViews>
    <sheetView zoomScalePageLayoutView="0" workbookViewId="0" topLeftCell="A4">
      <selection activeCell="C22" sqref="C22"/>
    </sheetView>
  </sheetViews>
  <sheetFormatPr defaultColWidth="11.421875" defaultRowHeight="12.75"/>
  <cols>
    <col min="1" max="1" width="28.8515625" style="2" customWidth="1"/>
    <col min="2" max="2" width="16.00390625" style="2" customWidth="1"/>
    <col min="3" max="3" width="15.421875" style="2" customWidth="1"/>
    <col min="4" max="4" width="14.57421875" style="2" customWidth="1"/>
    <col min="5" max="5" width="14.8515625" style="2" customWidth="1"/>
    <col min="6" max="6" width="17.7109375" style="2" customWidth="1"/>
    <col min="7" max="7" width="15.57421875" style="2" customWidth="1"/>
    <col min="8" max="16384" width="11.421875" style="2" customWidth="1"/>
  </cols>
  <sheetData>
    <row r="1" spans="1:7" ht="15.75">
      <c r="A1" s="924" t="s">
        <v>860</v>
      </c>
      <c r="B1" s="924"/>
      <c r="C1" s="924"/>
      <c r="D1" s="924"/>
      <c r="E1" s="924"/>
      <c r="F1" s="924"/>
      <c r="G1" s="924"/>
    </row>
    <row r="2" spans="1:7" ht="15.75">
      <c r="A2" s="924" t="str">
        <f>+DATOS!A3</f>
        <v>MUNICIPALIDAD DE FLORES</v>
      </c>
      <c r="B2" s="924"/>
      <c r="C2" s="924"/>
      <c r="D2" s="924"/>
      <c r="E2" s="924"/>
      <c r="F2" s="924"/>
      <c r="G2" s="924"/>
    </row>
    <row r="3" spans="1:7" ht="15">
      <c r="A3" s="925" t="s">
        <v>957</v>
      </c>
      <c r="B3" s="925"/>
      <c r="C3" s="925"/>
      <c r="D3" s="925"/>
      <c r="E3" s="925"/>
      <c r="F3" s="925"/>
      <c r="G3" s="925"/>
    </row>
    <row r="4" spans="1:7" ht="15.75">
      <c r="A4" s="924" t="s">
        <v>941</v>
      </c>
      <c r="B4" s="924"/>
      <c r="C4" s="924"/>
      <c r="D4" s="924"/>
      <c r="E4" s="924"/>
      <c r="F4" s="924"/>
      <c r="G4" s="924"/>
    </row>
    <row r="6" spans="1:7" ht="12.75" customHeight="1">
      <c r="A6" s="926" t="s">
        <v>850</v>
      </c>
      <c r="B6" s="928" t="s">
        <v>851</v>
      </c>
      <c r="C6" s="929"/>
      <c r="D6" s="928" t="s">
        <v>852</v>
      </c>
      <c r="E6" s="929"/>
      <c r="F6" s="928" t="s">
        <v>861</v>
      </c>
      <c r="G6" s="929"/>
    </row>
    <row r="7" spans="1:7" ht="12.75">
      <c r="A7" s="927"/>
      <c r="B7" s="930"/>
      <c r="C7" s="931"/>
      <c r="D7" s="930"/>
      <c r="E7" s="931"/>
      <c r="F7" s="930"/>
      <c r="G7" s="931"/>
    </row>
    <row r="8" spans="1:7" ht="12.75">
      <c r="A8" s="743"/>
      <c r="B8" s="744" t="s">
        <v>853</v>
      </c>
      <c r="C8" s="744" t="s">
        <v>854</v>
      </c>
      <c r="D8" s="744" t="s">
        <v>853</v>
      </c>
      <c r="E8" s="744" t="s">
        <v>854</v>
      </c>
      <c r="F8" s="744" t="s">
        <v>853</v>
      </c>
      <c r="G8" s="744" t="s">
        <v>854</v>
      </c>
    </row>
    <row r="9" spans="1:7" ht="24.75" customHeight="1">
      <c r="A9" s="634" t="s">
        <v>855</v>
      </c>
      <c r="B9" s="635">
        <v>100</v>
      </c>
      <c r="C9" s="635">
        <v>91.7</v>
      </c>
      <c r="D9" s="635">
        <v>100</v>
      </c>
      <c r="E9" s="635">
        <v>85.7</v>
      </c>
      <c r="F9" s="635">
        <v>100</v>
      </c>
      <c r="G9" s="635">
        <v>86.8</v>
      </c>
    </row>
    <row r="10" spans="1:7" ht="21.75" customHeight="1">
      <c r="A10" s="634" t="s">
        <v>856</v>
      </c>
      <c r="B10" s="635">
        <v>100</v>
      </c>
      <c r="C10" s="635">
        <v>63</v>
      </c>
      <c r="D10" s="635">
        <v>100</v>
      </c>
      <c r="E10" s="635">
        <v>62</v>
      </c>
      <c r="F10" s="635">
        <v>100</v>
      </c>
      <c r="G10" s="635">
        <v>62</v>
      </c>
    </row>
    <row r="11" spans="1:7" ht="24" customHeight="1">
      <c r="A11" s="634" t="s">
        <v>857</v>
      </c>
      <c r="B11" s="635">
        <v>100</v>
      </c>
      <c r="C11" s="635">
        <v>63</v>
      </c>
      <c r="D11" s="635">
        <v>100</v>
      </c>
      <c r="E11" s="635">
        <v>50</v>
      </c>
      <c r="F11" s="635">
        <v>100</v>
      </c>
      <c r="G11" s="635">
        <v>61</v>
      </c>
    </row>
    <row r="12" spans="1:7" ht="24" customHeight="1">
      <c r="A12" s="634" t="s">
        <v>858</v>
      </c>
      <c r="B12" s="635">
        <v>100</v>
      </c>
      <c r="C12" s="635">
        <v>0</v>
      </c>
      <c r="D12" s="635">
        <v>100</v>
      </c>
      <c r="E12" s="635">
        <v>0</v>
      </c>
      <c r="F12" s="635">
        <v>100</v>
      </c>
      <c r="G12" s="635">
        <v>0</v>
      </c>
    </row>
    <row r="13" spans="1:7" ht="30.75" customHeight="1">
      <c r="A13" s="197" t="s">
        <v>859</v>
      </c>
      <c r="B13" s="639">
        <f aca="true" t="shared" si="0" ref="B13:G13">SUM(B9:B12)/4</f>
        <v>100</v>
      </c>
      <c r="C13" s="640">
        <f t="shared" si="0"/>
        <v>54.425</v>
      </c>
      <c r="D13" s="640">
        <f t="shared" si="0"/>
        <v>100</v>
      </c>
      <c r="E13" s="640">
        <f t="shared" si="0"/>
        <v>49.425</v>
      </c>
      <c r="F13" s="640">
        <f t="shared" si="0"/>
        <v>100</v>
      </c>
      <c r="G13" s="640">
        <f t="shared" si="0"/>
        <v>52.45</v>
      </c>
    </row>
    <row r="14" ht="9" customHeight="1"/>
    <row r="15" spans="1:7" ht="30" customHeight="1">
      <c r="A15" s="921" t="s">
        <v>958</v>
      </c>
      <c r="B15" s="921"/>
      <c r="C15" s="921"/>
      <c r="D15" s="921"/>
      <c r="E15" s="921"/>
      <c r="F15" s="921"/>
      <c r="G15" s="921"/>
    </row>
    <row r="17" spans="1:6" ht="12.75">
      <c r="A17" s="633" t="s">
        <v>608</v>
      </c>
      <c r="B17" s="899" t="s">
        <v>1095</v>
      </c>
      <c r="C17" s="899"/>
      <c r="D17" s="633" t="s">
        <v>77</v>
      </c>
      <c r="E17" s="923" t="s">
        <v>381</v>
      </c>
      <c r="F17" s="923"/>
    </row>
    <row r="18" spans="2:6" ht="12.75">
      <c r="B18" s="1"/>
      <c r="C18" s="1"/>
      <c r="E18" s="608"/>
      <c r="F18" s="608"/>
    </row>
    <row r="19" spans="1:6" ht="12.75">
      <c r="A19" s="633" t="s">
        <v>57</v>
      </c>
      <c r="B19" s="899" t="s">
        <v>1096</v>
      </c>
      <c r="C19" s="899"/>
      <c r="D19" s="633" t="s">
        <v>609</v>
      </c>
      <c r="E19" s="922">
        <v>42048</v>
      </c>
      <c r="F19" s="904"/>
    </row>
  </sheetData>
  <sheetProtection password="8FB6" sheet="1"/>
  <mergeCells count="13">
    <mergeCell ref="B6:C7"/>
    <mergeCell ref="D6:E7"/>
    <mergeCell ref="F6:G7"/>
    <mergeCell ref="A15:G15"/>
    <mergeCell ref="B17:C17"/>
    <mergeCell ref="E19:F19"/>
    <mergeCell ref="B19:C19"/>
    <mergeCell ref="E17:F17"/>
    <mergeCell ref="A1:G1"/>
    <mergeCell ref="A2:G2"/>
    <mergeCell ref="A3:G3"/>
    <mergeCell ref="A4:G4"/>
    <mergeCell ref="A6:A7"/>
  </mergeCells>
  <printOptions/>
  <pageMargins left="0.7086614173228347" right="0.7086614173228347" top="0.7480314960629921" bottom="0.7480314960629921" header="0.31496062992125984" footer="0.31496062992125984"/>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2:E1447"/>
  <sheetViews>
    <sheetView showGridLines="0" zoomScalePageLayoutView="0" workbookViewId="0" topLeftCell="A1">
      <selection activeCell="B9" sqref="B9"/>
    </sheetView>
  </sheetViews>
  <sheetFormatPr defaultColWidth="11.421875" defaultRowHeight="12.75"/>
  <cols>
    <col min="1" max="1" width="77.28125" style="1" customWidth="1"/>
    <col min="2" max="2" width="22.8515625" style="1" customWidth="1"/>
    <col min="3" max="3" width="19.00390625" style="1" customWidth="1"/>
    <col min="4" max="4" width="22.8515625" style="1" customWidth="1"/>
    <col min="5" max="16384" width="11.421875" style="1" customWidth="1"/>
  </cols>
  <sheetData>
    <row r="1" ht="12.75"/>
    <row r="2" spans="1:2" ht="19.5">
      <c r="A2" s="362" t="str">
        <f>DATOS!A3</f>
        <v>MUNICIPALIDAD DE FLORES</v>
      </c>
      <c r="B2" s="203"/>
    </row>
    <row r="3" spans="1:3" ht="19.5">
      <c r="A3" s="812" t="s">
        <v>906</v>
      </c>
      <c r="B3" s="812"/>
      <c r="C3" s="812"/>
    </row>
    <row r="4" ht="12.75"/>
    <row r="5" ht="12.75">
      <c r="A5" s="786" t="s">
        <v>1093</v>
      </c>
    </row>
    <row r="6" ht="12.75"/>
    <row r="7" spans="1:3" ht="33">
      <c r="A7" s="787" t="s">
        <v>359</v>
      </c>
      <c r="B7" s="787" t="s">
        <v>906</v>
      </c>
      <c r="C7" s="788" t="s">
        <v>371</v>
      </c>
    </row>
    <row r="8" spans="1:3" ht="16.5">
      <c r="A8" s="291" t="s">
        <v>352</v>
      </c>
      <c r="B8" s="421">
        <f>B10+B14</f>
        <v>2346323091.02</v>
      </c>
      <c r="C8" s="421">
        <f>C10+C14</f>
        <v>30131296.71</v>
      </c>
    </row>
    <row r="9" spans="1:3" ht="16.5">
      <c r="A9" s="291"/>
      <c r="B9" s="293"/>
      <c r="C9" s="293"/>
    </row>
    <row r="10" spans="1:4" ht="19.5" customHeight="1">
      <c r="A10" s="291" t="s">
        <v>389</v>
      </c>
      <c r="B10" s="293">
        <f>SUM(B11:B12)</f>
        <v>662537822.04</v>
      </c>
      <c r="C10" s="293">
        <f>SUM(C11:C12)</f>
        <v>9333662.08</v>
      </c>
      <c r="D10" s="28"/>
    </row>
    <row r="11" spans="1:4" s="358" customFormat="1" ht="16.5" customHeight="1">
      <c r="A11" s="290" t="s">
        <v>388</v>
      </c>
      <c r="B11" s="286">
        <v>492845370.76</v>
      </c>
      <c r="C11" s="286">
        <v>9333662.08</v>
      </c>
      <c r="D11" s="28"/>
    </row>
    <row r="12" spans="1:4" s="358" customFormat="1" ht="15" customHeight="1">
      <c r="A12" s="637" t="s">
        <v>907</v>
      </c>
      <c r="B12" s="668">
        <v>169692451.28</v>
      </c>
      <c r="C12" s="668">
        <v>0</v>
      </c>
      <c r="D12" s="28"/>
    </row>
    <row r="13" spans="1:4" ht="16.5">
      <c r="A13" s="291"/>
      <c r="B13" s="293"/>
      <c r="C13" s="293"/>
      <c r="D13" s="28"/>
    </row>
    <row r="14" spans="1:5" ht="16.5">
      <c r="A14" s="291" t="s">
        <v>373</v>
      </c>
      <c r="B14" s="293">
        <f>B16+B20+B25+B28+B33+B36+B39+B42+B47+B52+B55+B56+B57+B58+B59+B60+B62+B66+B72+B77+B79+B82+B85+B88+B90+B94+B97+B100+B104+B109+B117+B120+B124+B129+B136+B140+B145+B150+B155</f>
        <v>1683785268.98</v>
      </c>
      <c r="C14" s="293">
        <f>C16+C20+C25+C28+C33+C36+C39+C42+C47+C52+C55+C56+C57+C58+C59+C60+C62+C66+C72+C77+C79+C82+C85+C88+C90+C94+C97+C100+C104+C109+C117+C120+C124+C129+C136+C140+C145+C150+C155</f>
        <v>20797634.63</v>
      </c>
      <c r="D14" s="15"/>
      <c r="E14" s="15"/>
    </row>
    <row r="15" spans="1:5" ht="16.5">
      <c r="A15" s="291"/>
      <c r="B15" s="293"/>
      <c r="C15" s="293"/>
      <c r="D15" s="15"/>
      <c r="E15" s="15"/>
    </row>
    <row r="16" spans="1:5" ht="16.5">
      <c r="A16" s="291" t="s">
        <v>631</v>
      </c>
      <c r="B16" s="293">
        <f>SUM(B17:B18)</f>
        <v>556193663.1</v>
      </c>
      <c r="C16" s="293">
        <f>SUM(C17:C18)</f>
        <v>10533372.15</v>
      </c>
      <c r="D16" s="15"/>
      <c r="E16" s="15"/>
    </row>
    <row r="17" spans="1:5" ht="16.5">
      <c r="A17" s="294" t="s">
        <v>632</v>
      </c>
      <c r="B17" s="286">
        <v>556193663.1</v>
      </c>
      <c r="C17" s="286">
        <v>10533372.15</v>
      </c>
      <c r="D17" s="15"/>
      <c r="E17" s="15"/>
    </row>
    <row r="18" spans="1:5" ht="16.5">
      <c r="A18" s="294" t="s">
        <v>633</v>
      </c>
      <c r="B18" s="286">
        <v>0</v>
      </c>
      <c r="C18" s="286">
        <v>0</v>
      </c>
      <c r="D18" s="15"/>
      <c r="E18" s="15"/>
    </row>
    <row r="19" spans="1:5" ht="16.5">
      <c r="A19" s="294"/>
      <c r="B19" s="292"/>
      <c r="C19" s="292"/>
      <c r="D19" s="15"/>
      <c r="E19" s="15"/>
    </row>
    <row r="20" spans="1:5" ht="16.5">
      <c r="A20" s="291" t="s">
        <v>274</v>
      </c>
      <c r="B20" s="293">
        <f>SUM(B21:B23)</f>
        <v>0</v>
      </c>
      <c r="C20" s="293">
        <f>SUM(C21:C23)</f>
        <v>0</v>
      </c>
      <c r="D20" s="15"/>
      <c r="E20" s="15"/>
    </row>
    <row r="21" spans="1:5" ht="16.5">
      <c r="A21" s="290" t="s">
        <v>375</v>
      </c>
      <c r="B21" s="286">
        <v>0</v>
      </c>
      <c r="C21" s="286">
        <v>0</v>
      </c>
      <c r="D21" s="15"/>
      <c r="E21" s="15"/>
    </row>
    <row r="22" spans="1:5" ht="16.5">
      <c r="A22" s="290" t="s">
        <v>374</v>
      </c>
      <c r="B22" s="286">
        <v>0</v>
      </c>
      <c r="C22" s="286">
        <v>0</v>
      </c>
      <c r="D22" s="15"/>
      <c r="E22" s="15"/>
    </row>
    <row r="23" spans="1:5" ht="33">
      <c r="A23" s="296" t="s">
        <v>376</v>
      </c>
      <c r="B23" s="286">
        <v>0</v>
      </c>
      <c r="C23" s="286">
        <v>0</v>
      </c>
      <c r="D23" s="15"/>
      <c r="E23" s="15"/>
    </row>
    <row r="24" spans="1:5" ht="16.5">
      <c r="A24" s="290"/>
      <c r="B24" s="292"/>
      <c r="C24" s="292"/>
      <c r="D24" s="15"/>
      <c r="E24" s="15"/>
    </row>
    <row r="25" spans="1:5" ht="33">
      <c r="A25" s="291" t="s">
        <v>634</v>
      </c>
      <c r="B25" s="293">
        <f>SUM(B26)</f>
        <v>0</v>
      </c>
      <c r="C25" s="293">
        <f>SUM(C26)</f>
        <v>0</v>
      </c>
      <c r="D25" s="15"/>
      <c r="E25" s="15"/>
    </row>
    <row r="26" spans="1:5" ht="16.5">
      <c r="A26" s="290" t="s">
        <v>275</v>
      </c>
      <c r="B26" s="286">
        <v>0</v>
      </c>
      <c r="C26" s="286">
        <v>0</v>
      </c>
      <c r="D26" s="15"/>
      <c r="E26" s="15"/>
    </row>
    <row r="27" spans="1:5" ht="16.5">
      <c r="A27" s="290"/>
      <c r="B27" s="292"/>
      <c r="C27" s="292"/>
      <c r="D27" s="15"/>
      <c r="E27" s="15"/>
    </row>
    <row r="28" spans="1:5" ht="16.5">
      <c r="A28" s="291" t="s">
        <v>635</v>
      </c>
      <c r="B28" s="293">
        <f>SUM(B29:B31)</f>
        <v>0</v>
      </c>
      <c r="C28" s="293">
        <f>SUM(C29:C31)</f>
        <v>0</v>
      </c>
      <c r="D28" s="15"/>
      <c r="E28" s="15"/>
    </row>
    <row r="29" spans="1:5" ht="16.5">
      <c r="A29" s="294" t="s">
        <v>636</v>
      </c>
      <c r="B29" s="286">
        <v>0</v>
      </c>
      <c r="C29" s="286">
        <v>0</v>
      </c>
      <c r="D29" s="15"/>
      <c r="E29" s="15"/>
    </row>
    <row r="30" spans="1:5" ht="16.5">
      <c r="A30" s="294" t="s">
        <v>277</v>
      </c>
      <c r="B30" s="286">
        <v>0</v>
      </c>
      <c r="C30" s="286">
        <v>0</v>
      </c>
      <c r="D30" s="15"/>
      <c r="E30" s="15"/>
    </row>
    <row r="31" spans="1:5" ht="16.5">
      <c r="A31" s="294" t="s">
        <v>276</v>
      </c>
      <c r="B31" s="286">
        <v>0</v>
      </c>
      <c r="C31" s="286">
        <v>0</v>
      </c>
      <c r="D31" s="15"/>
      <c r="E31" s="15"/>
    </row>
    <row r="32" spans="1:5" ht="16.5">
      <c r="A32" s="294"/>
      <c r="B32" s="292"/>
      <c r="C32" s="292"/>
      <c r="D32" s="15"/>
      <c r="E32" s="15"/>
    </row>
    <row r="33" spans="1:5" ht="33">
      <c r="A33" s="291" t="s">
        <v>637</v>
      </c>
      <c r="B33" s="293">
        <f>SUM(B34)</f>
        <v>187750</v>
      </c>
      <c r="C33" s="293">
        <f>SUM(C34)</f>
        <v>3555.67</v>
      </c>
      <c r="D33" s="15"/>
      <c r="E33" s="15"/>
    </row>
    <row r="34" spans="1:5" ht="16.5">
      <c r="A34" s="294" t="s">
        <v>638</v>
      </c>
      <c r="B34" s="286">
        <v>187750</v>
      </c>
      <c r="C34" s="286">
        <v>3555.67</v>
      </c>
      <c r="D34" s="15"/>
      <c r="E34" s="15"/>
    </row>
    <row r="35" spans="1:5" ht="16.5">
      <c r="A35" s="294"/>
      <c r="B35" s="292"/>
      <c r="C35" s="292"/>
      <c r="D35" s="15"/>
      <c r="E35" s="15"/>
    </row>
    <row r="36" spans="1:5" ht="33">
      <c r="A36" s="295" t="s">
        <v>377</v>
      </c>
      <c r="B36" s="293">
        <f>SUM(B37)</f>
        <v>0</v>
      </c>
      <c r="C36" s="293">
        <f>SUM(C37)</f>
        <v>0</v>
      </c>
      <c r="D36" s="15"/>
      <c r="E36" s="15"/>
    </row>
    <row r="37" spans="1:5" ht="16.5">
      <c r="A37" s="294" t="s">
        <v>378</v>
      </c>
      <c r="B37" s="286">
        <v>0</v>
      </c>
      <c r="C37" s="286">
        <v>0</v>
      </c>
      <c r="D37" s="15"/>
      <c r="E37" s="15"/>
    </row>
    <row r="38" spans="1:5" ht="16.5">
      <c r="A38" s="295"/>
      <c r="B38" s="293"/>
      <c r="C38" s="293"/>
      <c r="D38" s="15"/>
      <c r="E38" s="15"/>
    </row>
    <row r="39" spans="1:5" ht="16.5">
      <c r="A39" s="291" t="s">
        <v>639</v>
      </c>
      <c r="B39" s="293">
        <f>+B40</f>
        <v>0</v>
      </c>
      <c r="C39" s="293">
        <f>+C40</f>
        <v>0</v>
      </c>
      <c r="D39" s="15"/>
      <c r="E39" s="15"/>
    </row>
    <row r="40" spans="1:5" ht="16.5">
      <c r="A40" s="294" t="s">
        <v>640</v>
      </c>
      <c r="B40" s="286">
        <v>0</v>
      </c>
      <c r="C40" s="286">
        <v>0</v>
      </c>
      <c r="D40" s="15"/>
      <c r="E40" s="15"/>
    </row>
    <row r="41" spans="1:5" ht="16.5">
      <c r="A41" s="294"/>
      <c r="B41" s="292"/>
      <c r="C41" s="292"/>
      <c r="D41" s="15"/>
      <c r="E41" s="15"/>
    </row>
    <row r="42" spans="1:5" ht="16.5">
      <c r="A42" s="291" t="s">
        <v>641</v>
      </c>
      <c r="B42" s="293">
        <f>SUM(B43:B45)</f>
        <v>0</v>
      </c>
      <c r="C42" s="293">
        <f>SUM(C43:C45)</f>
        <v>0</v>
      </c>
      <c r="D42" s="15"/>
      <c r="E42" s="15"/>
    </row>
    <row r="43" spans="1:5" ht="16.5">
      <c r="A43" s="290" t="s">
        <v>379</v>
      </c>
      <c r="B43" s="286">
        <v>0</v>
      </c>
      <c r="C43" s="286">
        <v>0</v>
      </c>
      <c r="D43" s="15"/>
      <c r="E43" s="15"/>
    </row>
    <row r="44" spans="1:5" ht="16.5">
      <c r="A44" s="290" t="s">
        <v>382</v>
      </c>
      <c r="B44" s="286">
        <v>0</v>
      </c>
      <c r="C44" s="286">
        <v>0</v>
      </c>
      <c r="D44" s="15"/>
      <c r="E44" s="15"/>
    </row>
    <row r="45" spans="1:5" ht="16.5">
      <c r="A45" s="290" t="s">
        <v>383</v>
      </c>
      <c r="B45" s="286">
        <v>0</v>
      </c>
      <c r="C45" s="286">
        <v>0</v>
      </c>
      <c r="D45" s="15"/>
      <c r="E45" s="15"/>
    </row>
    <row r="46" spans="1:5" ht="16.5">
      <c r="A46" s="290"/>
      <c r="B46" s="292"/>
      <c r="C46" s="292"/>
      <c r="D46" s="15"/>
      <c r="E46" s="15"/>
    </row>
    <row r="47" spans="1:5" ht="16.5">
      <c r="A47" s="291" t="s">
        <v>642</v>
      </c>
      <c r="B47" s="683">
        <f>SUM(B48:B50)</f>
        <v>0</v>
      </c>
      <c r="C47" s="683">
        <f>SUM(C48:C50)</f>
        <v>0</v>
      </c>
      <c r="D47" s="15"/>
      <c r="E47" s="15"/>
    </row>
    <row r="48" spans="1:5" ht="16.5">
      <c r="A48" s="290" t="s">
        <v>384</v>
      </c>
      <c r="B48" s="286">
        <v>0</v>
      </c>
      <c r="C48" s="286">
        <v>0</v>
      </c>
      <c r="D48" s="15"/>
      <c r="E48" s="15"/>
    </row>
    <row r="49" spans="1:5" ht="33">
      <c r="A49" s="687" t="s">
        <v>1006</v>
      </c>
      <c r="B49" s="681">
        <v>0</v>
      </c>
      <c r="C49" s="681">
        <v>0</v>
      </c>
      <c r="D49" s="684" t="s">
        <v>1000</v>
      </c>
      <c r="E49" s="15"/>
    </row>
    <row r="50" spans="1:5" ht="33">
      <c r="A50" s="687" t="s">
        <v>1004</v>
      </c>
      <c r="B50" s="681">
        <v>0</v>
      </c>
      <c r="C50" s="681">
        <v>0</v>
      </c>
      <c r="D50" s="684" t="s">
        <v>1000</v>
      </c>
      <c r="E50" s="15"/>
    </row>
    <row r="51" spans="1:5" ht="16.5">
      <c r="A51" s="290"/>
      <c r="B51" s="292"/>
      <c r="C51" s="292"/>
      <c r="D51" s="15"/>
      <c r="E51" s="15"/>
    </row>
    <row r="52" spans="1:5" ht="16.5">
      <c r="A52" s="295" t="s">
        <v>643</v>
      </c>
      <c r="B52" s="293">
        <f>B53</f>
        <v>6810886.5</v>
      </c>
      <c r="C52" s="293">
        <f>C53</f>
        <v>0</v>
      </c>
      <c r="D52" s="15"/>
      <c r="E52" s="15"/>
    </row>
    <row r="53" spans="1:5" ht="16.5">
      <c r="A53" s="294" t="s">
        <v>644</v>
      </c>
      <c r="B53" s="286">
        <v>6810886.5</v>
      </c>
      <c r="C53" s="286">
        <v>0</v>
      </c>
      <c r="D53" s="15"/>
      <c r="E53" s="15"/>
    </row>
    <row r="54" spans="1:5" ht="16.5">
      <c r="A54" s="294"/>
      <c r="B54" s="292"/>
      <c r="C54" s="292"/>
      <c r="D54" s="15"/>
      <c r="E54" s="15"/>
    </row>
    <row r="55" spans="1:5" ht="16.5">
      <c r="A55" s="295" t="s">
        <v>654</v>
      </c>
      <c r="B55" s="285">
        <v>235899738.2</v>
      </c>
      <c r="C55" s="285">
        <v>4467544.13</v>
      </c>
      <c r="D55" s="15"/>
      <c r="E55" s="15"/>
    </row>
    <row r="56" spans="1:5" ht="16.5">
      <c r="A56" s="291" t="s">
        <v>386</v>
      </c>
      <c r="B56" s="285">
        <v>0</v>
      </c>
      <c r="C56" s="285">
        <v>0</v>
      </c>
      <c r="D56" s="15"/>
      <c r="E56" s="15"/>
    </row>
    <row r="57" spans="1:5" ht="33">
      <c r="A57" s="291" t="s">
        <v>385</v>
      </c>
      <c r="B57" s="285">
        <v>0</v>
      </c>
      <c r="C57" s="285">
        <v>0</v>
      </c>
      <c r="D57" s="15"/>
      <c r="E57" s="15"/>
    </row>
    <row r="58" spans="1:5" ht="16.5">
      <c r="A58" s="291" t="s">
        <v>658</v>
      </c>
      <c r="B58" s="285">
        <v>616979</v>
      </c>
      <c r="C58" s="285">
        <v>11684.54</v>
      </c>
      <c r="D58" s="15"/>
      <c r="E58" s="15"/>
    </row>
    <row r="59" spans="1:5" ht="16.5">
      <c r="A59" s="291" t="s">
        <v>278</v>
      </c>
      <c r="B59" s="285">
        <v>8625965</v>
      </c>
      <c r="C59" s="285">
        <v>163361.26</v>
      </c>
      <c r="D59" s="15"/>
      <c r="E59" s="15"/>
    </row>
    <row r="60" spans="1:5" ht="16.5">
      <c r="A60" s="291" t="s">
        <v>700</v>
      </c>
      <c r="B60" s="285">
        <v>0</v>
      </c>
      <c r="C60" s="285">
        <v>0</v>
      </c>
      <c r="D60" s="15"/>
      <c r="E60" s="15"/>
    </row>
    <row r="61" spans="1:5" ht="16.5">
      <c r="A61" s="290"/>
      <c r="B61" s="292"/>
      <c r="C61" s="292"/>
      <c r="D61" s="15"/>
      <c r="E61" s="15"/>
    </row>
    <row r="62" spans="1:5" ht="16.5">
      <c r="A62" s="291" t="s">
        <v>655</v>
      </c>
      <c r="B62" s="293">
        <f>SUM(B63:B64)</f>
        <v>9382293</v>
      </c>
      <c r="C62" s="293">
        <f>SUM(C63:C64)</f>
        <v>177684.84</v>
      </c>
      <c r="D62" s="15"/>
      <c r="E62" s="15"/>
    </row>
    <row r="63" spans="1:5" ht="16.5">
      <c r="A63" s="294" t="s">
        <v>656</v>
      </c>
      <c r="B63" s="286">
        <v>9382293</v>
      </c>
      <c r="C63" s="286">
        <v>177684.84</v>
      </c>
      <c r="D63" s="15"/>
      <c r="E63" s="15"/>
    </row>
    <row r="64" spans="1:5" ht="16.5">
      <c r="A64" s="294" t="s">
        <v>657</v>
      </c>
      <c r="B64" s="286">
        <v>0</v>
      </c>
      <c r="C64" s="286">
        <v>0</v>
      </c>
      <c r="D64" s="15"/>
      <c r="E64" s="15"/>
    </row>
    <row r="65" spans="1:5" ht="16.5">
      <c r="A65" s="294"/>
      <c r="B65" s="292"/>
      <c r="C65" s="292"/>
      <c r="D65" s="15"/>
      <c r="E65" s="15"/>
    </row>
    <row r="66" spans="1:5" ht="16.5">
      <c r="A66" s="291" t="s">
        <v>659</v>
      </c>
      <c r="B66" s="293">
        <f>SUM(B67:B70)</f>
        <v>209606425.95000002</v>
      </c>
      <c r="C66" s="293">
        <f>SUM(C67:C70)</f>
        <v>3969593.04</v>
      </c>
      <c r="D66" s="15"/>
      <c r="E66" s="15"/>
    </row>
    <row r="67" spans="1:5" ht="16.5">
      <c r="A67" s="294" t="s">
        <v>660</v>
      </c>
      <c r="B67" s="286">
        <v>208951642.8</v>
      </c>
      <c r="C67" s="286">
        <v>3957192.54</v>
      </c>
      <c r="D67" s="15"/>
      <c r="E67" s="15"/>
    </row>
    <row r="68" spans="1:5" ht="16.5">
      <c r="A68" s="294" t="s">
        <v>661</v>
      </c>
      <c r="B68" s="286">
        <v>536703.3</v>
      </c>
      <c r="C68" s="286">
        <v>10164.26</v>
      </c>
      <c r="D68" s="15"/>
      <c r="E68" s="15"/>
    </row>
    <row r="69" spans="1:5" ht="16.5">
      <c r="A69" s="294" t="s">
        <v>698</v>
      </c>
      <c r="B69" s="286">
        <v>0</v>
      </c>
      <c r="C69" s="286">
        <v>0</v>
      </c>
      <c r="D69" s="15"/>
      <c r="E69" s="15"/>
    </row>
    <row r="70" spans="1:5" ht="16.5">
      <c r="A70" s="294" t="s">
        <v>699</v>
      </c>
      <c r="B70" s="286">
        <v>118079.85</v>
      </c>
      <c r="C70" s="286">
        <v>2236.24</v>
      </c>
      <c r="D70" s="15"/>
      <c r="E70" s="15"/>
    </row>
    <row r="71" spans="1:5" ht="16.5">
      <c r="A71" s="294"/>
      <c r="B71" s="292"/>
      <c r="C71" s="292"/>
      <c r="D71" s="15"/>
      <c r="E71" s="15"/>
    </row>
    <row r="72" spans="1:5" ht="16.5">
      <c r="A72" s="682" t="s">
        <v>701</v>
      </c>
      <c r="B72" s="683">
        <f>SUM(B73:B75)</f>
        <v>0</v>
      </c>
      <c r="C72" s="683">
        <f>SUM(C73:C75)</f>
        <v>0</v>
      </c>
      <c r="D72" s="15"/>
      <c r="E72" s="15"/>
    </row>
    <row r="73" spans="1:5" ht="16.5">
      <c r="A73" s="642" t="s">
        <v>702</v>
      </c>
      <c r="B73" s="286">
        <v>0</v>
      </c>
      <c r="C73" s="286">
        <v>0</v>
      </c>
      <c r="D73" s="15"/>
      <c r="E73" s="15"/>
    </row>
    <row r="74" spans="1:5" ht="16.5">
      <c r="A74" s="642" t="s">
        <v>703</v>
      </c>
      <c r="B74" s="286">
        <v>0</v>
      </c>
      <c r="C74" s="286">
        <v>0</v>
      </c>
      <c r="D74" s="15"/>
      <c r="E74" s="15"/>
    </row>
    <row r="75" spans="1:5" ht="16.5">
      <c r="A75" s="687" t="s">
        <v>891</v>
      </c>
      <c r="B75" s="681">
        <v>0</v>
      </c>
      <c r="C75" s="681">
        <v>0</v>
      </c>
      <c r="D75" s="684" t="s">
        <v>892</v>
      </c>
      <c r="E75" s="685"/>
    </row>
    <row r="76" spans="1:5" ht="16.5">
      <c r="A76" s="294"/>
      <c r="B76" s="292"/>
      <c r="C76" s="292"/>
      <c r="D76" s="15"/>
      <c r="E76" s="15"/>
    </row>
    <row r="77" spans="1:5" ht="49.5">
      <c r="A77" s="291" t="s">
        <v>498</v>
      </c>
      <c r="B77" s="285">
        <v>0</v>
      </c>
      <c r="C77" s="285">
        <v>0</v>
      </c>
      <c r="D77" s="15"/>
      <c r="E77" s="15"/>
    </row>
    <row r="78" spans="1:5" ht="16.5">
      <c r="A78" s="294"/>
      <c r="B78" s="292"/>
      <c r="C78" s="292"/>
      <c r="D78" s="15"/>
      <c r="E78" s="15"/>
    </row>
    <row r="79" spans="1:5" ht="16.5">
      <c r="A79" s="291" t="s">
        <v>704</v>
      </c>
      <c r="B79" s="293">
        <f>B80</f>
        <v>0</v>
      </c>
      <c r="C79" s="293">
        <f>C80</f>
        <v>0</v>
      </c>
      <c r="D79" s="15"/>
      <c r="E79" s="15"/>
    </row>
    <row r="80" spans="1:5" ht="16.5">
      <c r="A80" s="294" t="s">
        <v>279</v>
      </c>
      <c r="B80" s="286">
        <v>0</v>
      </c>
      <c r="C80" s="286">
        <v>0</v>
      </c>
      <c r="D80" s="15"/>
      <c r="E80" s="15"/>
    </row>
    <row r="81" spans="1:5" ht="16.5">
      <c r="A81" s="294"/>
      <c r="B81" s="292"/>
      <c r="C81" s="292"/>
      <c r="D81" s="15"/>
      <c r="E81" s="15"/>
    </row>
    <row r="82" spans="1:5" ht="16.5">
      <c r="A82" s="295" t="s">
        <v>705</v>
      </c>
      <c r="B82" s="293">
        <f>B83</f>
        <v>0</v>
      </c>
      <c r="C82" s="293">
        <f>C83</f>
        <v>0</v>
      </c>
      <c r="D82" s="15"/>
      <c r="E82" s="15"/>
    </row>
    <row r="83" spans="1:5" ht="16.5">
      <c r="A83" s="294" t="s">
        <v>387</v>
      </c>
      <c r="B83" s="286">
        <v>0</v>
      </c>
      <c r="C83" s="286">
        <v>0</v>
      </c>
      <c r="D83" s="15"/>
      <c r="E83" s="15"/>
    </row>
    <row r="84" spans="1:5" ht="16.5">
      <c r="A84" s="294"/>
      <c r="B84" s="292"/>
      <c r="C84" s="292"/>
      <c r="D84" s="15"/>
      <c r="E84" s="15"/>
    </row>
    <row r="85" spans="1:5" ht="16.5">
      <c r="A85" s="291" t="s">
        <v>706</v>
      </c>
      <c r="B85" s="293">
        <f>B86</f>
        <v>76870</v>
      </c>
      <c r="C85" s="293">
        <f>C86</f>
        <v>1455.8</v>
      </c>
      <c r="D85" s="15"/>
      <c r="E85" s="15"/>
    </row>
    <row r="86" spans="1:5" ht="16.5">
      <c r="A86" s="294" t="s">
        <v>707</v>
      </c>
      <c r="B86" s="286">
        <v>76870</v>
      </c>
      <c r="C86" s="286">
        <v>1455.8</v>
      </c>
      <c r="D86" s="15"/>
      <c r="E86" s="15"/>
    </row>
    <row r="87" spans="1:5" ht="16.5">
      <c r="A87" s="294"/>
      <c r="B87" s="292"/>
      <c r="C87" s="292"/>
      <c r="D87" s="15"/>
      <c r="E87" s="15"/>
    </row>
    <row r="88" spans="1:5" ht="16.5">
      <c r="A88" s="291" t="s">
        <v>737</v>
      </c>
      <c r="B88" s="285">
        <v>0</v>
      </c>
      <c r="C88" s="285">
        <v>0</v>
      </c>
      <c r="D88" s="15"/>
      <c r="E88" s="15"/>
    </row>
    <row r="89" spans="1:5" ht="16.5">
      <c r="A89" s="290"/>
      <c r="B89" s="292"/>
      <c r="C89" s="292"/>
      <c r="D89" s="15"/>
      <c r="E89" s="15"/>
    </row>
    <row r="90" spans="1:5" ht="16.5">
      <c r="A90" s="291" t="s">
        <v>334</v>
      </c>
      <c r="B90" s="293">
        <f>SUM(B91:B92)</f>
        <v>30131296.71</v>
      </c>
      <c r="C90" s="293"/>
      <c r="D90" s="15"/>
      <c r="E90" s="15"/>
    </row>
    <row r="91" spans="1:5" ht="16.5">
      <c r="A91" s="290" t="s">
        <v>335</v>
      </c>
      <c r="B91" s="286">
        <v>30131296.71</v>
      </c>
      <c r="C91" s="292"/>
      <c r="D91" s="15"/>
      <c r="E91" s="15"/>
    </row>
    <row r="92" spans="1:5" ht="16.5">
      <c r="A92" s="290" t="s">
        <v>336</v>
      </c>
      <c r="B92" s="286">
        <v>0</v>
      </c>
      <c r="C92" s="292"/>
      <c r="D92" s="15"/>
      <c r="E92" s="15"/>
    </row>
    <row r="93" spans="1:5" ht="16.5">
      <c r="A93" s="290"/>
      <c r="B93" s="292"/>
      <c r="C93" s="292"/>
      <c r="D93" s="15"/>
      <c r="E93" s="15"/>
    </row>
    <row r="94" spans="1:5" ht="16.5">
      <c r="A94" s="291" t="s">
        <v>708</v>
      </c>
      <c r="B94" s="293">
        <f>B95</f>
        <v>0</v>
      </c>
      <c r="C94" s="293">
        <f>C95</f>
        <v>0</v>
      </c>
      <c r="D94" s="15"/>
      <c r="E94" s="15"/>
    </row>
    <row r="95" spans="1:5" ht="16.5">
      <c r="A95" s="294" t="s">
        <v>353</v>
      </c>
      <c r="B95" s="286">
        <v>0</v>
      </c>
      <c r="C95" s="286">
        <v>0</v>
      </c>
      <c r="D95" s="15"/>
      <c r="E95" s="15"/>
    </row>
    <row r="96" spans="1:5" ht="16.5">
      <c r="A96" s="294"/>
      <c r="B96" s="292"/>
      <c r="C96" s="292"/>
      <c r="D96" s="15"/>
      <c r="E96" s="15"/>
    </row>
    <row r="97" spans="1:5" ht="16.5">
      <c r="A97" s="291" t="s">
        <v>709</v>
      </c>
      <c r="B97" s="293">
        <f>B98</f>
        <v>0</v>
      </c>
      <c r="C97" s="293">
        <f>C98</f>
        <v>0</v>
      </c>
      <c r="D97" s="15"/>
      <c r="E97" s="15"/>
    </row>
    <row r="98" spans="1:5" ht="16.5">
      <c r="A98" s="294" t="s">
        <v>280</v>
      </c>
      <c r="B98" s="286">
        <v>0</v>
      </c>
      <c r="C98" s="286">
        <v>0</v>
      </c>
      <c r="D98" s="15"/>
      <c r="E98" s="15"/>
    </row>
    <row r="99" spans="1:5" ht="16.5">
      <c r="A99" s="294"/>
      <c r="B99" s="292"/>
      <c r="C99" s="292"/>
      <c r="D99" s="15"/>
      <c r="E99" s="15"/>
    </row>
    <row r="100" spans="1:5" ht="16.5">
      <c r="A100" s="295" t="s">
        <v>710</v>
      </c>
      <c r="B100" s="293">
        <f>SUM(B101:B102)</f>
        <v>0</v>
      </c>
      <c r="C100" s="293">
        <f>SUM(C101:C102)</f>
        <v>0</v>
      </c>
      <c r="D100" s="15"/>
      <c r="E100" s="15"/>
    </row>
    <row r="101" spans="1:5" ht="16.5">
      <c r="A101" s="294" t="s">
        <v>908</v>
      </c>
      <c r="B101" s="286">
        <v>0</v>
      </c>
      <c r="C101" s="286">
        <v>0</v>
      </c>
      <c r="D101" s="15"/>
      <c r="E101" s="15"/>
    </row>
    <row r="102" spans="1:5" ht="16.5">
      <c r="A102" s="287" t="s">
        <v>38</v>
      </c>
      <c r="B102" s="286">
        <v>0</v>
      </c>
      <c r="C102" s="286">
        <v>0</v>
      </c>
      <c r="D102" s="15"/>
      <c r="E102" s="15"/>
    </row>
    <row r="103" spans="1:5" ht="16.5">
      <c r="A103" s="294"/>
      <c r="B103" s="292"/>
      <c r="C103" s="292"/>
      <c r="D103" s="15"/>
      <c r="E103" s="15"/>
    </row>
    <row r="104" spans="1:5" ht="16.5">
      <c r="A104" s="291" t="s">
        <v>711</v>
      </c>
      <c r="B104" s="293">
        <f>SUM(B105:B107)</f>
        <v>0</v>
      </c>
      <c r="C104" s="293">
        <f>SUM(C105:C107)</f>
        <v>0</v>
      </c>
      <c r="D104" s="15"/>
      <c r="E104" s="15"/>
    </row>
    <row r="105" spans="1:5" ht="16.5">
      <c r="A105" s="290" t="s">
        <v>337</v>
      </c>
      <c r="B105" s="286">
        <v>0</v>
      </c>
      <c r="C105" s="286">
        <v>0</v>
      </c>
      <c r="D105" s="15"/>
      <c r="E105" s="15"/>
    </row>
    <row r="106" spans="1:5" ht="16.5">
      <c r="A106" s="290" t="s">
        <v>626</v>
      </c>
      <c r="B106" s="286">
        <v>0</v>
      </c>
      <c r="C106" s="286">
        <v>0</v>
      </c>
      <c r="D106" s="15"/>
      <c r="E106" s="15"/>
    </row>
    <row r="107" spans="1:5" ht="16.5">
      <c r="A107" s="290" t="s">
        <v>338</v>
      </c>
      <c r="B107" s="286">
        <v>0</v>
      </c>
      <c r="C107" s="286">
        <v>0</v>
      </c>
      <c r="D107" s="15"/>
      <c r="E107" s="15"/>
    </row>
    <row r="108" spans="1:5" ht="16.5">
      <c r="A108" s="290"/>
      <c r="B108" s="292"/>
      <c r="C108" s="292"/>
      <c r="D108" s="15"/>
      <c r="E108" s="15"/>
    </row>
    <row r="109" spans="1:5" ht="16.5">
      <c r="A109" s="291" t="s">
        <v>354</v>
      </c>
      <c r="B109" s="293">
        <f>SUM(B110:B115)</f>
        <v>0</v>
      </c>
      <c r="C109" s="293">
        <f>SUM(C110:C115)</f>
        <v>0</v>
      </c>
      <c r="D109" s="15"/>
      <c r="E109" s="15"/>
    </row>
    <row r="110" spans="1:5" ht="21" customHeight="1">
      <c r="A110" s="642" t="s">
        <v>874</v>
      </c>
      <c r="B110" s="643">
        <v>0</v>
      </c>
      <c r="C110" s="643">
        <v>0</v>
      </c>
      <c r="D110" s="644"/>
      <c r="E110" s="15"/>
    </row>
    <row r="111" spans="1:5" ht="21" customHeight="1">
      <c r="A111" s="687" t="s">
        <v>870</v>
      </c>
      <c r="B111" s="681">
        <v>0</v>
      </c>
      <c r="C111" s="681">
        <v>0</v>
      </c>
      <c r="D111" s="684" t="s">
        <v>892</v>
      </c>
      <c r="E111" s="15"/>
    </row>
    <row r="112" spans="1:5" ht="16.5">
      <c r="A112" s="294" t="s">
        <v>733</v>
      </c>
      <c r="B112" s="286">
        <v>0</v>
      </c>
      <c r="C112" s="286">
        <v>0</v>
      </c>
      <c r="D112" s="644"/>
      <c r="E112" s="15"/>
    </row>
    <row r="113" spans="1:5" ht="16.5">
      <c r="A113" s="642" t="s">
        <v>694</v>
      </c>
      <c r="B113" s="286">
        <v>0</v>
      </c>
      <c r="C113" s="286">
        <v>0</v>
      </c>
      <c r="D113" s="644"/>
      <c r="E113" s="15"/>
    </row>
    <row r="114" spans="1:5" ht="16.5">
      <c r="A114" s="642" t="s">
        <v>868</v>
      </c>
      <c r="B114" s="286">
        <v>0</v>
      </c>
      <c r="C114" s="286">
        <v>0</v>
      </c>
      <c r="D114" s="644"/>
      <c r="E114" s="15"/>
    </row>
    <row r="115" spans="1:5" ht="16.5">
      <c r="A115" s="294" t="s">
        <v>695</v>
      </c>
      <c r="B115" s="286">
        <v>0</v>
      </c>
      <c r="C115" s="286">
        <v>0</v>
      </c>
      <c r="D115" s="644"/>
      <c r="E115" s="15"/>
    </row>
    <row r="116" spans="1:5" ht="16.5">
      <c r="A116" s="294"/>
      <c r="B116" s="292"/>
      <c r="C116" s="292"/>
      <c r="D116" s="15"/>
      <c r="E116" s="15"/>
    </row>
    <row r="117" spans="1:5" ht="33">
      <c r="A117" s="291" t="s">
        <v>712</v>
      </c>
      <c r="B117" s="293">
        <f>B118</f>
        <v>4304766</v>
      </c>
      <c r="C117" s="293">
        <f>C118</f>
        <v>81525.03</v>
      </c>
      <c r="D117" s="15"/>
      <c r="E117" s="15"/>
    </row>
    <row r="118" spans="1:5" ht="16.5">
      <c r="A118" s="294" t="s">
        <v>355</v>
      </c>
      <c r="B118" s="286">
        <v>4304766</v>
      </c>
      <c r="C118" s="286">
        <v>81525.03</v>
      </c>
      <c r="D118" s="15"/>
      <c r="E118" s="15"/>
    </row>
    <row r="119" spans="1:5" ht="16.5">
      <c r="A119" s="294"/>
      <c r="B119" s="292"/>
      <c r="C119" s="292"/>
      <c r="D119" s="15"/>
      <c r="E119" s="15"/>
    </row>
    <row r="120" spans="1:5" ht="16.5">
      <c r="A120" s="291" t="s">
        <v>97</v>
      </c>
      <c r="B120" s="293">
        <f>SUM(B121)</f>
        <v>0</v>
      </c>
      <c r="C120" s="293">
        <f>SUM(C121)</f>
        <v>0</v>
      </c>
      <c r="D120" s="15"/>
      <c r="E120" s="15"/>
    </row>
    <row r="121" spans="1:5" ht="16.5">
      <c r="A121" s="294" t="s">
        <v>98</v>
      </c>
      <c r="B121" s="286">
        <v>0</v>
      </c>
      <c r="C121" s="286">
        <v>0</v>
      </c>
      <c r="D121" s="15"/>
      <c r="E121" s="15"/>
    </row>
    <row r="122" spans="1:5" ht="16.5">
      <c r="A122" s="294"/>
      <c r="B122" s="292"/>
      <c r="C122" s="292"/>
      <c r="D122" s="15"/>
      <c r="E122" s="15"/>
    </row>
    <row r="123" spans="1:5" ht="16.5">
      <c r="A123" s="294"/>
      <c r="B123" s="292"/>
      <c r="C123" s="292"/>
      <c r="D123" s="15"/>
      <c r="E123" s="15"/>
    </row>
    <row r="124" spans="1:5" ht="33">
      <c r="A124" s="291" t="s">
        <v>662</v>
      </c>
      <c r="B124" s="293">
        <f>SUM(B125:B127)</f>
        <v>60601195</v>
      </c>
      <c r="C124" s="293">
        <f>SUM(C125:C127)</f>
        <v>0</v>
      </c>
      <c r="D124" s="15"/>
      <c r="E124" s="15"/>
    </row>
    <row r="125" spans="1:5" ht="19.5" customHeight="1">
      <c r="A125" s="294" t="s">
        <v>356</v>
      </c>
      <c r="B125" s="286">
        <v>54705233</v>
      </c>
      <c r="C125" s="286">
        <v>0</v>
      </c>
      <c r="D125" s="15"/>
      <c r="E125" s="15"/>
    </row>
    <row r="126" spans="1:5" ht="16.5">
      <c r="A126" s="642" t="s">
        <v>692</v>
      </c>
      <c r="B126" s="286">
        <v>5895962</v>
      </c>
      <c r="C126" s="286">
        <v>0</v>
      </c>
      <c r="D126" s="15"/>
      <c r="E126" s="15"/>
    </row>
    <row r="127" spans="1:5" ht="16.5">
      <c r="A127" s="642" t="s">
        <v>909</v>
      </c>
      <c r="B127" s="286">
        <v>0</v>
      </c>
      <c r="C127" s="286">
        <v>0</v>
      </c>
      <c r="D127" s="15"/>
      <c r="E127" s="15"/>
    </row>
    <row r="128" spans="1:5" ht="16.5">
      <c r="A128" s="294"/>
      <c r="B128" s="292"/>
      <c r="C128" s="292"/>
      <c r="D128" s="15"/>
      <c r="E128" s="15"/>
    </row>
    <row r="129" spans="1:5" ht="16.5">
      <c r="A129" s="291" t="s">
        <v>357</v>
      </c>
      <c r="B129" s="293">
        <f>SUM(B130:B134)</f>
        <v>35000000</v>
      </c>
      <c r="C129" s="293">
        <f>SUM(C130:C134)</f>
        <v>0</v>
      </c>
      <c r="D129" s="15"/>
      <c r="E129" s="15"/>
    </row>
    <row r="130" spans="1:5" ht="16.5">
      <c r="A130" s="290" t="s">
        <v>158</v>
      </c>
      <c r="B130" s="286">
        <v>35000000</v>
      </c>
      <c r="C130" s="286">
        <v>0</v>
      </c>
      <c r="D130" s="15"/>
      <c r="E130" s="15"/>
    </row>
    <row r="131" spans="1:5" ht="16.5">
      <c r="A131" s="642" t="s">
        <v>868</v>
      </c>
      <c r="B131" s="286">
        <v>0</v>
      </c>
      <c r="C131" s="286">
        <v>0</v>
      </c>
      <c r="D131" s="15"/>
      <c r="E131" s="15"/>
    </row>
    <row r="132" spans="1:5" ht="16.5">
      <c r="A132" s="290" t="s">
        <v>339</v>
      </c>
      <c r="B132" s="286">
        <v>0</v>
      </c>
      <c r="C132" s="286">
        <v>0</v>
      </c>
      <c r="D132" s="15"/>
      <c r="E132" s="15"/>
    </row>
    <row r="133" spans="1:5" ht="18" customHeight="1">
      <c r="A133" s="642" t="s">
        <v>693</v>
      </c>
      <c r="B133" s="286">
        <v>0</v>
      </c>
      <c r="C133" s="286">
        <v>0</v>
      </c>
      <c r="D133" s="15"/>
      <c r="E133" s="15"/>
    </row>
    <row r="134" spans="1:5" ht="16.5">
      <c r="A134" s="642" t="s">
        <v>694</v>
      </c>
      <c r="B134" s="286">
        <v>0</v>
      </c>
      <c r="C134" s="286">
        <v>0</v>
      </c>
      <c r="D134" s="15"/>
      <c r="E134" s="15"/>
    </row>
    <row r="135" spans="1:5" ht="16.5">
      <c r="A135" s="291"/>
      <c r="B135" s="293"/>
      <c r="C135" s="293"/>
      <c r="D135" s="15"/>
      <c r="E135" s="15"/>
    </row>
    <row r="136" spans="1:5" ht="33">
      <c r="A136" s="291" t="s">
        <v>100</v>
      </c>
      <c r="B136" s="293">
        <f>SUM(B137:B138)</f>
        <v>1737420</v>
      </c>
      <c r="C136" s="293">
        <f>SUM(C137:C138)</f>
        <v>32903.81</v>
      </c>
      <c r="D136" s="15"/>
      <c r="E136" s="15"/>
    </row>
    <row r="137" spans="1:5" ht="49.5">
      <c r="A137" s="294" t="s">
        <v>358</v>
      </c>
      <c r="B137" s="286">
        <v>1737420</v>
      </c>
      <c r="C137" s="286">
        <v>32903.81</v>
      </c>
      <c r="D137" s="15"/>
      <c r="E137" s="15"/>
    </row>
    <row r="138" spans="1:5" ht="16.5">
      <c r="A138" s="294" t="s">
        <v>157</v>
      </c>
      <c r="B138" s="286">
        <v>0</v>
      </c>
      <c r="C138" s="286">
        <v>0</v>
      </c>
      <c r="D138" s="15"/>
      <c r="E138" s="15"/>
    </row>
    <row r="139" spans="1:5" ht="16.5">
      <c r="A139" s="294"/>
      <c r="B139" s="292"/>
      <c r="C139" s="292"/>
      <c r="D139" s="15"/>
      <c r="E139" s="15"/>
    </row>
    <row r="140" spans="1:5" ht="33">
      <c r="A140" s="291" t="s">
        <v>101</v>
      </c>
      <c r="B140" s="293">
        <f>SUM(B141:B143)</f>
        <v>14600000</v>
      </c>
      <c r="C140" s="293">
        <f>SUM(C141:C143)</f>
        <v>0</v>
      </c>
      <c r="D140" s="15"/>
      <c r="E140" s="15"/>
    </row>
    <row r="141" spans="1:5" ht="33">
      <c r="A141" s="287" t="s">
        <v>1011</v>
      </c>
      <c r="B141" s="286">
        <v>14600000</v>
      </c>
      <c r="C141" s="286">
        <v>0</v>
      </c>
      <c r="D141" s="15"/>
      <c r="E141" s="15"/>
    </row>
    <row r="142" spans="1:5" ht="16.5">
      <c r="A142" s="287" t="s">
        <v>340</v>
      </c>
      <c r="B142" s="286">
        <v>0</v>
      </c>
      <c r="C142" s="286">
        <v>0</v>
      </c>
      <c r="D142" s="15"/>
      <c r="E142" s="15"/>
    </row>
    <row r="143" spans="1:5" ht="16.5">
      <c r="A143" s="287" t="s">
        <v>340</v>
      </c>
      <c r="B143" s="286">
        <v>0</v>
      </c>
      <c r="C143" s="286">
        <v>0</v>
      </c>
      <c r="D143" s="15"/>
      <c r="E143" s="15"/>
    </row>
    <row r="144" spans="1:5" ht="16.5">
      <c r="A144" s="290"/>
      <c r="B144" s="292"/>
      <c r="C144" s="292"/>
      <c r="D144" s="15"/>
      <c r="E144" s="15"/>
    </row>
    <row r="145" spans="1:5" ht="16.5">
      <c r="A145" s="291" t="s">
        <v>102</v>
      </c>
      <c r="B145" s="293">
        <f>SUM(B146:B148)</f>
        <v>0</v>
      </c>
      <c r="C145" s="293">
        <f>SUM(C146:C148)</f>
        <v>0</v>
      </c>
      <c r="D145" s="15"/>
      <c r="E145" s="15"/>
    </row>
    <row r="146" spans="1:5" ht="33">
      <c r="A146" s="287" t="s">
        <v>341</v>
      </c>
      <c r="B146" s="286">
        <v>0</v>
      </c>
      <c r="C146" s="286">
        <v>0</v>
      </c>
      <c r="D146" s="15"/>
      <c r="E146" s="15"/>
    </row>
    <row r="147" spans="1:5" ht="33">
      <c r="A147" s="287" t="s">
        <v>341</v>
      </c>
      <c r="B147" s="286">
        <v>0</v>
      </c>
      <c r="C147" s="286">
        <v>0</v>
      </c>
      <c r="D147" s="15"/>
      <c r="E147" s="15"/>
    </row>
    <row r="148" spans="1:5" ht="33">
      <c r="A148" s="287" t="s">
        <v>341</v>
      </c>
      <c r="B148" s="286">
        <v>0</v>
      </c>
      <c r="C148" s="286">
        <v>0</v>
      </c>
      <c r="D148" s="15"/>
      <c r="E148" s="15"/>
    </row>
    <row r="149" spans="1:5" ht="16.5">
      <c r="A149" s="290"/>
      <c r="B149" s="292"/>
      <c r="C149" s="292"/>
      <c r="D149" s="15"/>
      <c r="E149" s="15"/>
    </row>
    <row r="150" spans="1:5" ht="16.5">
      <c r="A150" s="291" t="s">
        <v>342</v>
      </c>
      <c r="B150" s="293">
        <f>SUM(B151:B153)</f>
        <v>0</v>
      </c>
      <c r="C150" s="293">
        <f>SUM(C151:C153)</f>
        <v>0</v>
      </c>
      <c r="D150" s="15"/>
      <c r="E150" s="15"/>
    </row>
    <row r="151" spans="1:5" ht="16.5">
      <c r="A151" s="287" t="s">
        <v>343</v>
      </c>
      <c r="B151" s="286">
        <v>0</v>
      </c>
      <c r="C151" s="286">
        <v>0</v>
      </c>
      <c r="D151" s="15"/>
      <c r="E151" s="15"/>
    </row>
    <row r="152" spans="1:5" ht="16.5">
      <c r="A152" s="287" t="s">
        <v>343</v>
      </c>
      <c r="B152" s="286">
        <v>0</v>
      </c>
      <c r="C152" s="286">
        <v>0</v>
      </c>
      <c r="D152" s="15"/>
      <c r="E152" s="15"/>
    </row>
    <row r="153" spans="1:5" ht="16.5">
      <c r="A153" s="287" t="s">
        <v>343</v>
      </c>
      <c r="B153" s="286">
        <v>0</v>
      </c>
      <c r="C153" s="286">
        <v>0</v>
      </c>
      <c r="D153" s="15"/>
      <c r="E153" s="15"/>
    </row>
    <row r="154" spans="1:5" ht="16.5">
      <c r="A154" s="290"/>
      <c r="B154" s="292"/>
      <c r="C154" s="292"/>
      <c r="D154" s="15"/>
      <c r="E154" s="15"/>
    </row>
    <row r="155" spans="1:5" ht="16.5">
      <c r="A155" s="291" t="s">
        <v>910</v>
      </c>
      <c r="B155" s="293">
        <f>SUM(B156:B310)</f>
        <v>510010020.52000004</v>
      </c>
      <c r="C155" s="293">
        <f>SUM(C156:C310)</f>
        <v>1354954.36</v>
      </c>
      <c r="D155" s="15"/>
      <c r="E155" s="15"/>
    </row>
    <row r="156" spans="1:5" ht="16.5">
      <c r="A156" s="289" t="s">
        <v>281</v>
      </c>
      <c r="B156" s="286">
        <v>0</v>
      </c>
      <c r="C156" s="286">
        <v>0</v>
      </c>
      <c r="D156" s="15"/>
      <c r="E156" s="15"/>
    </row>
    <row r="157" spans="1:5" ht="16.5">
      <c r="A157" s="289" t="s">
        <v>282</v>
      </c>
      <c r="B157" s="286">
        <v>177750.57</v>
      </c>
      <c r="C157" s="286">
        <v>0</v>
      </c>
      <c r="D157" s="15"/>
      <c r="E157" s="15"/>
    </row>
    <row r="158" spans="1:5" ht="16.5">
      <c r="A158" s="289" t="s">
        <v>283</v>
      </c>
      <c r="B158" s="286">
        <v>0</v>
      </c>
      <c r="C158" s="286">
        <v>0</v>
      </c>
      <c r="D158" s="15"/>
      <c r="E158" s="15"/>
    </row>
    <row r="159" spans="1:5" ht="16.5">
      <c r="A159" s="289" t="s">
        <v>284</v>
      </c>
      <c r="B159" s="286">
        <v>592501.91</v>
      </c>
      <c r="C159" s="286">
        <v>0</v>
      </c>
      <c r="D159" s="15"/>
      <c r="E159" s="15"/>
    </row>
    <row r="160" spans="1:5" ht="16.5">
      <c r="A160" s="289" t="s">
        <v>285</v>
      </c>
      <c r="B160" s="286">
        <v>59250.18</v>
      </c>
      <c r="C160" s="286">
        <v>0</v>
      </c>
      <c r="D160" s="15"/>
      <c r="E160" s="15"/>
    </row>
    <row r="161" spans="1:5" ht="16.5">
      <c r="A161" s="43" t="s">
        <v>647</v>
      </c>
      <c r="B161" s="286">
        <v>99929326.3</v>
      </c>
      <c r="C161" s="286">
        <v>0</v>
      </c>
      <c r="D161" s="15"/>
      <c r="E161" s="15"/>
    </row>
    <row r="162" spans="1:5" ht="16.5">
      <c r="A162" s="289" t="s">
        <v>286</v>
      </c>
      <c r="B162" s="286">
        <v>0</v>
      </c>
      <c r="C162" s="286">
        <v>0</v>
      </c>
      <c r="D162" s="15"/>
      <c r="E162" s="15"/>
    </row>
    <row r="163" spans="1:5" ht="16.5">
      <c r="A163" s="289" t="s">
        <v>287</v>
      </c>
      <c r="B163" s="286">
        <v>0</v>
      </c>
      <c r="C163" s="286">
        <v>0</v>
      </c>
      <c r="D163" s="15"/>
      <c r="E163" s="15"/>
    </row>
    <row r="164" spans="1:5" ht="16.5">
      <c r="A164" s="289" t="s">
        <v>288</v>
      </c>
      <c r="B164" s="286">
        <v>0</v>
      </c>
      <c r="C164" s="286">
        <v>0</v>
      </c>
      <c r="D164" s="15"/>
      <c r="E164" s="15"/>
    </row>
    <row r="165" spans="1:5" ht="16.5">
      <c r="A165" s="289" t="s">
        <v>289</v>
      </c>
      <c r="B165" s="286">
        <v>0</v>
      </c>
      <c r="C165" s="286">
        <v>0</v>
      </c>
      <c r="D165" s="15"/>
      <c r="E165" s="15"/>
    </row>
    <row r="166" spans="1:5" ht="16.5">
      <c r="A166" s="289" t="s">
        <v>290</v>
      </c>
      <c r="B166" s="286">
        <v>0</v>
      </c>
      <c r="C166" s="286">
        <v>0</v>
      </c>
      <c r="D166" s="15"/>
      <c r="E166" s="15"/>
    </row>
    <row r="167" spans="1:5" ht="16.5">
      <c r="A167" s="289" t="s">
        <v>291</v>
      </c>
      <c r="B167" s="286">
        <v>0</v>
      </c>
      <c r="C167" s="286">
        <v>0</v>
      </c>
      <c r="D167" s="15"/>
      <c r="E167" s="15"/>
    </row>
    <row r="168" spans="1:5" ht="16.5">
      <c r="A168" s="289" t="s">
        <v>292</v>
      </c>
      <c r="B168" s="286">
        <v>0</v>
      </c>
      <c r="C168" s="286">
        <v>0</v>
      </c>
      <c r="D168" s="15"/>
      <c r="E168" s="15"/>
    </row>
    <row r="169" spans="1:5" ht="16.5">
      <c r="A169" s="289" t="s">
        <v>294</v>
      </c>
      <c r="B169" s="286">
        <v>0</v>
      </c>
      <c r="C169" s="286">
        <v>0</v>
      </c>
      <c r="D169" s="15"/>
      <c r="E169" s="15"/>
    </row>
    <row r="170" spans="1:5" ht="16.5">
      <c r="A170" s="289" t="s">
        <v>271</v>
      </c>
      <c r="B170" s="286">
        <v>1639898.82</v>
      </c>
      <c r="C170" s="286">
        <v>31056.92</v>
      </c>
      <c r="D170" s="15"/>
      <c r="E170" s="15"/>
    </row>
    <row r="171" spans="1:5" ht="16.5">
      <c r="A171" s="289" t="s">
        <v>272</v>
      </c>
      <c r="B171" s="286">
        <v>1639898.82</v>
      </c>
      <c r="C171" s="286">
        <v>31056.92</v>
      </c>
      <c r="D171" s="15"/>
      <c r="E171" s="15"/>
    </row>
    <row r="172" spans="1:5" ht="16.5">
      <c r="A172" s="289" t="s">
        <v>874</v>
      </c>
      <c r="B172" s="286">
        <v>0</v>
      </c>
      <c r="C172" s="286">
        <v>0</v>
      </c>
      <c r="D172" s="15"/>
      <c r="E172" s="15"/>
    </row>
    <row r="173" spans="1:5" ht="16.5">
      <c r="A173" s="645" t="s">
        <v>870</v>
      </c>
      <c r="B173" s="646">
        <v>0</v>
      </c>
      <c r="C173" s="646">
        <v>0</v>
      </c>
      <c r="D173" s="15"/>
      <c r="E173" s="15"/>
    </row>
    <row r="174" spans="1:5" ht="16.5">
      <c r="A174" s="289" t="s">
        <v>270</v>
      </c>
      <c r="B174" s="286">
        <v>0</v>
      </c>
      <c r="C174" s="286">
        <v>0</v>
      </c>
      <c r="D174" s="15"/>
      <c r="E174" s="15"/>
    </row>
    <row r="175" spans="1:5" ht="16.5">
      <c r="A175" s="289" t="s">
        <v>232</v>
      </c>
      <c r="B175" s="286">
        <v>0</v>
      </c>
      <c r="C175" s="286">
        <v>0</v>
      </c>
      <c r="D175" s="15"/>
      <c r="E175" s="15"/>
    </row>
    <row r="176" spans="1:5" ht="16.5">
      <c r="A176" s="289" t="s">
        <v>166</v>
      </c>
      <c r="B176" s="286">
        <v>113832.71</v>
      </c>
      <c r="C176" s="286">
        <v>0</v>
      </c>
      <c r="D176" s="15"/>
      <c r="E176" s="15"/>
    </row>
    <row r="177" spans="1:5" ht="16.5">
      <c r="A177" s="289" t="s">
        <v>303</v>
      </c>
      <c r="B177" s="286">
        <v>717146.09</v>
      </c>
      <c r="C177" s="286">
        <v>0</v>
      </c>
      <c r="D177" s="15"/>
      <c r="E177" s="15"/>
    </row>
    <row r="178" spans="1:5" ht="16.5">
      <c r="A178" s="289" t="s">
        <v>214</v>
      </c>
      <c r="B178" s="286">
        <v>0</v>
      </c>
      <c r="C178" s="286">
        <v>0</v>
      </c>
      <c r="D178" s="15"/>
      <c r="E178" s="15"/>
    </row>
    <row r="179" spans="1:5" ht="16.5">
      <c r="A179" s="289" t="s">
        <v>297</v>
      </c>
      <c r="B179" s="286">
        <v>0</v>
      </c>
      <c r="C179" s="286">
        <v>0</v>
      </c>
      <c r="D179" s="15"/>
      <c r="E179" s="15"/>
    </row>
    <row r="180" spans="1:5" ht="16.5">
      <c r="A180" s="289" t="s">
        <v>273</v>
      </c>
      <c r="B180" s="286">
        <v>0</v>
      </c>
      <c r="C180" s="286">
        <v>0</v>
      </c>
      <c r="D180" s="15"/>
      <c r="E180" s="15"/>
    </row>
    <row r="181" spans="1:5" ht="16.5">
      <c r="A181" s="289" t="s">
        <v>298</v>
      </c>
      <c r="B181" s="286">
        <v>0</v>
      </c>
      <c r="C181" s="286">
        <v>0</v>
      </c>
      <c r="D181" s="15"/>
      <c r="E181" s="15"/>
    </row>
    <row r="182" spans="1:5" ht="16.5">
      <c r="A182" s="289" t="s">
        <v>299</v>
      </c>
      <c r="B182" s="286">
        <v>0</v>
      </c>
      <c r="C182" s="286">
        <v>0</v>
      </c>
      <c r="D182" s="15"/>
      <c r="E182" s="15"/>
    </row>
    <row r="183" spans="1:5" ht="16.5">
      <c r="A183" s="289" t="s">
        <v>300</v>
      </c>
      <c r="B183" s="286">
        <v>0</v>
      </c>
      <c r="C183" s="286">
        <v>0</v>
      </c>
      <c r="D183" s="15"/>
      <c r="E183" s="15"/>
    </row>
    <row r="184" spans="1:5" ht="16.5">
      <c r="A184" s="289" t="s">
        <v>531</v>
      </c>
      <c r="B184" s="286">
        <v>0</v>
      </c>
      <c r="C184" s="286">
        <v>0</v>
      </c>
      <c r="D184" s="15"/>
      <c r="E184" s="15"/>
    </row>
    <row r="185" spans="1:5" ht="16.5">
      <c r="A185" s="289" t="s">
        <v>253</v>
      </c>
      <c r="B185" s="286">
        <v>0</v>
      </c>
      <c r="C185" s="286">
        <v>0</v>
      </c>
      <c r="D185" s="15"/>
      <c r="E185" s="15"/>
    </row>
    <row r="186" spans="1:5" ht="16.5">
      <c r="A186" s="289" t="s">
        <v>254</v>
      </c>
      <c r="B186" s="286">
        <v>0</v>
      </c>
      <c r="C186" s="286">
        <v>0</v>
      </c>
      <c r="D186" s="15"/>
      <c r="E186" s="15"/>
    </row>
    <row r="187" spans="1:5" ht="16.5">
      <c r="A187" s="289" t="s">
        <v>249</v>
      </c>
      <c r="B187" s="286">
        <v>0</v>
      </c>
      <c r="C187" s="286">
        <v>0</v>
      </c>
      <c r="D187" s="15"/>
      <c r="E187" s="15"/>
    </row>
    <row r="188" spans="1:5" ht="16.5">
      <c r="A188" s="289" t="s">
        <v>250</v>
      </c>
      <c r="B188" s="286">
        <v>0</v>
      </c>
      <c r="C188" s="286">
        <v>0</v>
      </c>
      <c r="D188" s="15"/>
      <c r="E188" s="15"/>
    </row>
    <row r="189" spans="1:5" ht="16.5">
      <c r="A189" s="289" t="s">
        <v>251</v>
      </c>
      <c r="B189" s="286">
        <v>0</v>
      </c>
      <c r="C189" s="286">
        <v>0</v>
      </c>
      <c r="D189" s="15"/>
      <c r="E189" s="15"/>
    </row>
    <row r="190" spans="1:5" ht="16.5">
      <c r="A190" s="289" t="s">
        <v>255</v>
      </c>
      <c r="B190" s="286">
        <v>0</v>
      </c>
      <c r="C190" s="286">
        <v>0</v>
      </c>
      <c r="D190" s="15"/>
      <c r="E190" s="15"/>
    </row>
    <row r="191" spans="1:5" ht="16.5">
      <c r="A191" s="289" t="s">
        <v>252</v>
      </c>
      <c r="B191" s="286">
        <v>0</v>
      </c>
      <c r="C191" s="286">
        <v>0</v>
      </c>
      <c r="D191" s="15"/>
      <c r="E191" s="15"/>
    </row>
    <row r="192" spans="1:5" ht="16.5">
      <c r="A192" s="680" t="s">
        <v>879</v>
      </c>
      <c r="B192" s="681">
        <v>0</v>
      </c>
      <c r="C192" s="681">
        <v>0</v>
      </c>
      <c r="D192" s="15"/>
      <c r="E192" s="15"/>
    </row>
    <row r="193" spans="1:5" ht="16.5">
      <c r="A193" s="680" t="s">
        <v>878</v>
      </c>
      <c r="B193" s="681">
        <v>0</v>
      </c>
      <c r="C193" s="681">
        <v>0</v>
      </c>
      <c r="D193" s="15"/>
      <c r="E193" s="15"/>
    </row>
    <row r="194" spans="1:5" ht="16.5">
      <c r="A194" s="289" t="str">
        <f>DATOS!A26</f>
        <v>Otra Federación (incluir el nombre en este espacio)</v>
      </c>
      <c r="B194" s="286">
        <v>0</v>
      </c>
      <c r="C194" s="286">
        <v>0</v>
      </c>
      <c r="D194" s="15"/>
      <c r="E194" s="15"/>
    </row>
    <row r="195" spans="1:5" ht="16.5">
      <c r="A195" s="289" t="s">
        <v>301</v>
      </c>
      <c r="B195" s="286">
        <v>0</v>
      </c>
      <c r="C195" s="286">
        <v>0</v>
      </c>
      <c r="D195" s="15"/>
      <c r="E195" s="15"/>
    </row>
    <row r="196" spans="1:5" ht="16.5">
      <c r="A196" s="289" t="s">
        <v>304</v>
      </c>
      <c r="B196" s="286">
        <v>0</v>
      </c>
      <c r="C196" s="286">
        <v>0</v>
      </c>
      <c r="D196" s="15"/>
      <c r="E196" s="15"/>
    </row>
    <row r="197" spans="1:5" ht="16.5">
      <c r="A197" s="289" t="s">
        <v>305</v>
      </c>
      <c r="B197" s="286">
        <v>23726666.54</v>
      </c>
      <c r="C197" s="286">
        <v>449343.14</v>
      </c>
      <c r="D197" s="15"/>
      <c r="E197" s="15"/>
    </row>
    <row r="198" spans="1:5" ht="16.5">
      <c r="A198" s="289" t="s">
        <v>735</v>
      </c>
      <c r="B198" s="286">
        <v>0</v>
      </c>
      <c r="C198" s="286">
        <v>0</v>
      </c>
      <c r="D198" s="15"/>
      <c r="E198" s="15"/>
    </row>
    <row r="199" spans="1:5" ht="16.5">
      <c r="A199" s="289" t="s">
        <v>306</v>
      </c>
      <c r="B199" s="286">
        <v>32629200.8</v>
      </c>
      <c r="C199" s="286">
        <v>617942.16</v>
      </c>
      <c r="D199" s="15"/>
      <c r="E199" s="15"/>
    </row>
    <row r="200" spans="1:5" ht="16.5">
      <c r="A200" s="289" t="s">
        <v>351</v>
      </c>
      <c r="B200" s="286">
        <v>7951991.39</v>
      </c>
      <c r="C200" s="286">
        <v>150597.34</v>
      </c>
      <c r="D200" s="15"/>
      <c r="E200" s="15"/>
    </row>
    <row r="201" spans="1:5" ht="16.5">
      <c r="A201" s="43" t="s">
        <v>738</v>
      </c>
      <c r="B201" s="286">
        <v>0</v>
      </c>
      <c r="C201" s="286">
        <v>0</v>
      </c>
      <c r="D201" s="15"/>
      <c r="E201" s="15"/>
    </row>
    <row r="202" spans="1:5" ht="16.5">
      <c r="A202" s="289" t="s">
        <v>307</v>
      </c>
      <c r="B202" s="286">
        <v>0</v>
      </c>
      <c r="C202" s="286">
        <v>0</v>
      </c>
      <c r="D202" s="15"/>
      <c r="E202" s="15"/>
    </row>
    <row r="203" spans="1:5" ht="16.5">
      <c r="A203" s="289" t="s">
        <v>559</v>
      </c>
      <c r="B203" s="286">
        <v>0</v>
      </c>
      <c r="C203" s="286">
        <v>0</v>
      </c>
      <c r="D203" s="15"/>
      <c r="E203" s="15"/>
    </row>
    <row r="204" spans="1:5" ht="16.5">
      <c r="A204" s="289" t="s">
        <v>308</v>
      </c>
      <c r="B204" s="286">
        <v>0</v>
      </c>
      <c r="C204" s="286">
        <v>0</v>
      </c>
      <c r="D204" s="15"/>
      <c r="E204" s="15"/>
    </row>
    <row r="205" spans="1:5" ht="16.5">
      <c r="A205" s="289" t="s">
        <v>226</v>
      </c>
      <c r="B205" s="286">
        <v>0</v>
      </c>
      <c r="C205" s="286">
        <v>0</v>
      </c>
      <c r="D205" s="15"/>
      <c r="E205" s="15"/>
    </row>
    <row r="206" spans="1:5" ht="16.5">
      <c r="A206" s="289" t="s">
        <v>369</v>
      </c>
      <c r="B206" s="286">
        <v>0</v>
      </c>
      <c r="C206" s="286">
        <v>0</v>
      </c>
      <c r="D206" s="15"/>
      <c r="E206" s="15"/>
    </row>
    <row r="207" spans="1:5" ht="16.5">
      <c r="A207" s="289" t="s">
        <v>167</v>
      </c>
      <c r="B207" s="286">
        <v>0</v>
      </c>
      <c r="C207" s="286">
        <v>0</v>
      </c>
      <c r="D207" s="15"/>
      <c r="E207" s="15"/>
    </row>
    <row r="208" spans="1:5" ht="16.5">
      <c r="A208" s="289" t="s">
        <v>103</v>
      </c>
      <c r="B208" s="286">
        <v>0</v>
      </c>
      <c r="C208" s="286">
        <v>0</v>
      </c>
      <c r="D208" s="15"/>
      <c r="E208" s="15"/>
    </row>
    <row r="209" spans="1:5" ht="16.5">
      <c r="A209" s="289" t="s">
        <v>199</v>
      </c>
      <c r="B209" s="286">
        <v>0</v>
      </c>
      <c r="C209" s="286">
        <v>0</v>
      </c>
      <c r="D209" s="15"/>
      <c r="E209" s="15"/>
    </row>
    <row r="210" spans="1:5" ht="16.5">
      <c r="A210" s="289" t="s">
        <v>192</v>
      </c>
      <c r="B210" s="286">
        <v>0</v>
      </c>
      <c r="C210" s="286">
        <v>0</v>
      </c>
      <c r="D210" s="15"/>
      <c r="E210" s="15"/>
    </row>
    <row r="211" spans="1:5" ht="16.5">
      <c r="A211" s="289" t="s">
        <v>212</v>
      </c>
      <c r="B211" s="286">
        <v>0</v>
      </c>
      <c r="C211" s="286">
        <v>0</v>
      </c>
      <c r="D211" s="15"/>
      <c r="E211" s="15"/>
    </row>
    <row r="212" spans="1:5" ht="16.5">
      <c r="A212" s="289" t="s">
        <v>183</v>
      </c>
      <c r="B212" s="286">
        <v>0</v>
      </c>
      <c r="C212" s="286">
        <v>0</v>
      </c>
      <c r="D212" s="15"/>
      <c r="E212" s="15"/>
    </row>
    <row r="213" spans="1:5" ht="16.5">
      <c r="A213" s="289" t="s">
        <v>201</v>
      </c>
      <c r="B213" s="286">
        <v>0</v>
      </c>
      <c r="C213" s="286">
        <v>0</v>
      </c>
      <c r="D213" s="15"/>
      <c r="E213" s="15"/>
    </row>
    <row r="214" spans="1:5" ht="16.5">
      <c r="A214" s="289" t="s">
        <v>202</v>
      </c>
      <c r="B214" s="286">
        <v>0</v>
      </c>
      <c r="C214" s="286">
        <v>0</v>
      </c>
      <c r="D214" s="15"/>
      <c r="E214" s="15"/>
    </row>
    <row r="215" spans="1:5" ht="16.5">
      <c r="A215" s="667" t="s">
        <v>847</v>
      </c>
      <c r="B215" s="286">
        <v>180000000</v>
      </c>
      <c r="C215" s="286">
        <v>0</v>
      </c>
      <c r="D215" s="15"/>
      <c r="E215" s="15"/>
    </row>
    <row r="216" spans="1:5" ht="16.5">
      <c r="A216" s="289" t="s">
        <v>247</v>
      </c>
      <c r="B216" s="286">
        <v>0</v>
      </c>
      <c r="C216" s="286">
        <v>0</v>
      </c>
      <c r="D216" s="15"/>
      <c r="E216" s="15"/>
    </row>
    <row r="217" spans="1:5" ht="16.5">
      <c r="A217" s="289" t="s">
        <v>246</v>
      </c>
      <c r="B217" s="286">
        <v>6159712</v>
      </c>
      <c r="C217" s="286">
        <v>0</v>
      </c>
      <c r="D217" s="15"/>
      <c r="E217" s="15"/>
    </row>
    <row r="218" spans="1:5" ht="16.5">
      <c r="A218" s="43" t="s">
        <v>521</v>
      </c>
      <c r="B218" s="286">
        <v>12564077.36</v>
      </c>
      <c r="C218" s="286">
        <v>0</v>
      </c>
      <c r="D218" s="15"/>
      <c r="E218" s="15"/>
    </row>
    <row r="219" spans="1:5" ht="16.5">
      <c r="A219" s="43" t="s">
        <v>694</v>
      </c>
      <c r="B219" s="286">
        <v>0</v>
      </c>
      <c r="C219" s="286">
        <v>0</v>
      </c>
      <c r="D219" s="15"/>
      <c r="E219" s="15"/>
    </row>
    <row r="220" spans="1:5" ht="16.5">
      <c r="A220" s="290" t="s">
        <v>379</v>
      </c>
      <c r="B220" s="286">
        <v>0</v>
      </c>
      <c r="C220" s="286">
        <v>0</v>
      </c>
      <c r="D220" s="15"/>
      <c r="E220" s="15"/>
    </row>
    <row r="221" spans="1:5" ht="16.5">
      <c r="A221" s="290" t="s">
        <v>382</v>
      </c>
      <c r="B221" s="286">
        <v>0</v>
      </c>
      <c r="C221" s="286">
        <v>0</v>
      </c>
      <c r="D221" s="15"/>
      <c r="E221" s="15"/>
    </row>
    <row r="222" spans="1:5" ht="16.5">
      <c r="A222" s="290" t="s">
        <v>383</v>
      </c>
      <c r="B222" s="286">
        <v>0</v>
      </c>
      <c r="C222" s="286">
        <v>0</v>
      </c>
      <c r="D222" s="15"/>
      <c r="E222" s="15"/>
    </row>
    <row r="223" spans="1:5" ht="16.5">
      <c r="A223" s="290" t="s">
        <v>384</v>
      </c>
      <c r="B223" s="286">
        <v>0</v>
      </c>
      <c r="C223" s="286">
        <v>0</v>
      </c>
      <c r="D223" s="15"/>
      <c r="E223" s="15"/>
    </row>
    <row r="224" spans="1:5" ht="16.5">
      <c r="A224" s="289" t="s">
        <v>16</v>
      </c>
      <c r="B224" s="286">
        <v>0</v>
      </c>
      <c r="C224" s="286">
        <v>0</v>
      </c>
      <c r="D224" s="15"/>
      <c r="E224" s="15"/>
    </row>
    <row r="225" spans="1:5" ht="16.5">
      <c r="A225" s="289" t="s">
        <v>17</v>
      </c>
      <c r="B225" s="286">
        <v>0</v>
      </c>
      <c r="C225" s="286">
        <v>0</v>
      </c>
      <c r="D225" s="15"/>
      <c r="E225" s="15"/>
    </row>
    <row r="226" spans="1:5" ht="16.5">
      <c r="A226" s="289" t="s">
        <v>18</v>
      </c>
      <c r="B226" s="286">
        <v>0</v>
      </c>
      <c r="C226" s="286">
        <v>0</v>
      </c>
      <c r="D226" s="15"/>
      <c r="E226" s="15"/>
    </row>
    <row r="227" spans="1:5" ht="16.5">
      <c r="A227" s="289" t="s">
        <v>19</v>
      </c>
      <c r="B227" s="286">
        <v>0</v>
      </c>
      <c r="C227" s="286">
        <v>0</v>
      </c>
      <c r="D227" s="15"/>
      <c r="E227" s="15"/>
    </row>
    <row r="228" spans="1:5" ht="16.5">
      <c r="A228" s="289" t="s">
        <v>20</v>
      </c>
      <c r="B228" s="286">
        <v>0</v>
      </c>
      <c r="C228" s="286">
        <v>0</v>
      </c>
      <c r="D228" s="15"/>
      <c r="E228" s="15"/>
    </row>
    <row r="229" spans="1:5" ht="16.5">
      <c r="A229" s="289" t="s">
        <v>21</v>
      </c>
      <c r="B229" s="286">
        <v>0</v>
      </c>
      <c r="C229" s="286">
        <v>0</v>
      </c>
      <c r="D229" s="15"/>
      <c r="E229" s="15"/>
    </row>
    <row r="230" spans="1:5" ht="16.5">
      <c r="A230" s="289" t="s">
        <v>22</v>
      </c>
      <c r="B230" s="286">
        <v>0</v>
      </c>
      <c r="C230" s="286">
        <v>0</v>
      </c>
      <c r="D230" s="15"/>
      <c r="E230" s="15"/>
    </row>
    <row r="231" spans="1:5" ht="16.5">
      <c r="A231" s="289" t="s">
        <v>23</v>
      </c>
      <c r="B231" s="286">
        <v>0</v>
      </c>
      <c r="C231" s="286">
        <v>0</v>
      </c>
      <c r="D231" s="15"/>
      <c r="E231" s="15"/>
    </row>
    <row r="232" spans="1:5" ht="16.5">
      <c r="A232" s="289" t="s">
        <v>24</v>
      </c>
      <c r="B232" s="286">
        <v>8000000</v>
      </c>
      <c r="C232" s="286">
        <v>0</v>
      </c>
      <c r="D232" s="15"/>
      <c r="E232" s="15"/>
    </row>
    <row r="233" spans="1:5" ht="16.5">
      <c r="A233" s="289" t="s">
        <v>25</v>
      </c>
      <c r="B233" s="286">
        <v>1584696.43</v>
      </c>
      <c r="C233" s="286">
        <v>0</v>
      </c>
      <c r="D233" s="15"/>
      <c r="E233" s="15"/>
    </row>
    <row r="234" spans="1:5" ht="16.5">
      <c r="A234" s="289" t="s">
        <v>26</v>
      </c>
      <c r="B234" s="286">
        <v>60629940.25</v>
      </c>
      <c r="C234" s="286">
        <v>0</v>
      </c>
      <c r="D234" s="15"/>
      <c r="E234" s="15"/>
    </row>
    <row r="235" spans="1:5" ht="16.5">
      <c r="A235" s="289" t="s">
        <v>27</v>
      </c>
      <c r="B235" s="286">
        <v>0</v>
      </c>
      <c r="C235" s="286">
        <v>0</v>
      </c>
      <c r="D235" s="15"/>
      <c r="E235" s="15"/>
    </row>
    <row r="236" spans="1:5" ht="16.5">
      <c r="A236" s="289" t="s">
        <v>28</v>
      </c>
      <c r="B236" s="286">
        <v>0</v>
      </c>
      <c r="C236" s="286">
        <v>0</v>
      </c>
      <c r="D236" s="15"/>
      <c r="E236" s="15"/>
    </row>
    <row r="237" spans="1:5" ht="16.5">
      <c r="A237" s="289" t="s">
        <v>849</v>
      </c>
      <c r="B237" s="286">
        <v>5353100</v>
      </c>
      <c r="C237" s="286">
        <v>0</v>
      </c>
      <c r="D237" s="15"/>
      <c r="E237" s="15"/>
    </row>
    <row r="238" spans="1:5" ht="16.5">
      <c r="A238" s="289" t="s">
        <v>876</v>
      </c>
      <c r="B238" s="286">
        <v>0</v>
      </c>
      <c r="C238" s="286">
        <v>0</v>
      </c>
      <c r="D238" s="15"/>
      <c r="E238" s="15"/>
    </row>
    <row r="239" spans="1:5" ht="16.5">
      <c r="A239" s="528" t="s">
        <v>29</v>
      </c>
      <c r="B239" s="529">
        <f>+'ANEXO5-TRANSFERENCIAS'!E10</f>
        <v>62583029.620000005</v>
      </c>
      <c r="C239" s="527">
        <v>0</v>
      </c>
      <c r="D239" s="15"/>
      <c r="E239" s="15"/>
    </row>
    <row r="240" spans="1:5" ht="16.5">
      <c r="A240" s="288" t="s">
        <v>1012</v>
      </c>
      <c r="B240" s="286">
        <v>2262486.37</v>
      </c>
      <c r="C240" s="286">
        <v>42847.69</v>
      </c>
      <c r="D240" s="15"/>
      <c r="E240" s="15"/>
    </row>
    <row r="241" spans="1:5" ht="16.5">
      <c r="A241" s="288" t="s">
        <v>1013</v>
      </c>
      <c r="B241" s="286">
        <v>1695514.36</v>
      </c>
      <c r="C241" s="286">
        <v>32110.19</v>
      </c>
      <c r="D241" s="15"/>
      <c r="E241" s="15"/>
    </row>
    <row r="242" spans="1:5" ht="16.5">
      <c r="A242" s="288" t="s">
        <v>165</v>
      </c>
      <c r="B242" s="286">
        <v>0</v>
      </c>
      <c r="C242" s="286">
        <v>0</v>
      </c>
      <c r="D242" s="15"/>
      <c r="E242" s="15"/>
    </row>
    <row r="243" spans="1:5" ht="16.5">
      <c r="A243" s="289" t="s">
        <v>243</v>
      </c>
      <c r="B243" s="286">
        <v>0</v>
      </c>
      <c r="C243" s="286">
        <v>0</v>
      </c>
      <c r="D243" s="15"/>
      <c r="E243" s="15"/>
    </row>
    <row r="244" spans="1:5" ht="16.5">
      <c r="A244" s="288" t="s">
        <v>240</v>
      </c>
      <c r="B244" s="286">
        <v>0</v>
      </c>
      <c r="C244" s="286">
        <v>0</v>
      </c>
      <c r="D244" s="15"/>
      <c r="E244" s="15"/>
    </row>
    <row r="245" spans="1:5" ht="16.5">
      <c r="A245" s="289" t="s">
        <v>241</v>
      </c>
      <c r="B245" s="286">
        <v>0</v>
      </c>
      <c r="C245" s="286">
        <v>0</v>
      </c>
      <c r="D245" s="15"/>
      <c r="E245" s="15"/>
    </row>
    <row r="246" spans="1:5" ht="16.5">
      <c r="A246" s="288" t="s">
        <v>242</v>
      </c>
      <c r="B246" s="286">
        <v>0</v>
      </c>
      <c r="C246" s="286">
        <v>0</v>
      </c>
      <c r="D246" s="15"/>
      <c r="E246" s="15"/>
    </row>
    <row r="247" spans="1:5" ht="16.5">
      <c r="A247" s="645" t="s">
        <v>37</v>
      </c>
      <c r="B247" s="646">
        <v>0</v>
      </c>
      <c r="C247" s="646">
        <v>0</v>
      </c>
      <c r="D247" s="15"/>
      <c r="E247" s="15"/>
    </row>
    <row r="248" spans="1:5" ht="16.5">
      <c r="A248" s="645" t="s">
        <v>762</v>
      </c>
      <c r="B248" s="646">
        <v>0</v>
      </c>
      <c r="C248" s="646">
        <v>0</v>
      </c>
      <c r="D248" s="15"/>
      <c r="E248" s="15"/>
    </row>
    <row r="249" spans="1:5" ht="16.5">
      <c r="A249" s="645" t="s">
        <v>218</v>
      </c>
      <c r="B249" s="646">
        <v>0</v>
      </c>
      <c r="C249" s="646">
        <v>0</v>
      </c>
      <c r="D249" s="15"/>
      <c r="E249" s="15"/>
    </row>
    <row r="250" spans="1:5" ht="16.5">
      <c r="A250" s="645" t="s">
        <v>219</v>
      </c>
      <c r="B250" s="646">
        <v>0</v>
      </c>
      <c r="C250" s="646">
        <v>0</v>
      </c>
      <c r="D250" s="15"/>
      <c r="E250" s="15"/>
    </row>
    <row r="251" spans="1:5" ht="16.5">
      <c r="A251" s="645" t="s">
        <v>581</v>
      </c>
      <c r="B251" s="646">
        <v>0</v>
      </c>
      <c r="C251" s="646">
        <v>0</v>
      </c>
      <c r="D251" s="15"/>
      <c r="E251" s="15"/>
    </row>
    <row r="252" spans="1:5" ht="16.5">
      <c r="A252" s="645" t="s">
        <v>54</v>
      </c>
      <c r="B252" s="646">
        <v>0</v>
      </c>
      <c r="C252" s="646">
        <v>0</v>
      </c>
      <c r="D252" s="15"/>
      <c r="E252" s="15"/>
    </row>
    <row r="253" spans="1:5" ht="16.5">
      <c r="A253" s="645" t="s">
        <v>916</v>
      </c>
      <c r="B253" s="646">
        <v>0</v>
      </c>
      <c r="C253" s="646">
        <v>0</v>
      </c>
      <c r="D253" s="15"/>
      <c r="E253" s="15"/>
    </row>
    <row r="254" spans="1:5" ht="16.5">
      <c r="A254" s="645" t="s">
        <v>917</v>
      </c>
      <c r="B254" s="646">
        <v>0</v>
      </c>
      <c r="C254" s="646">
        <v>0</v>
      </c>
      <c r="D254" s="15"/>
      <c r="E254" s="15"/>
    </row>
    <row r="255" spans="1:5" ht="16.5">
      <c r="A255" s="645" t="s">
        <v>918</v>
      </c>
      <c r="B255" s="646">
        <v>0</v>
      </c>
      <c r="C255" s="646">
        <v>0</v>
      </c>
      <c r="D255" s="15"/>
      <c r="E255" s="15"/>
    </row>
    <row r="256" spans="1:5" ht="16.5">
      <c r="A256" s="645" t="s">
        <v>915</v>
      </c>
      <c r="B256" s="646">
        <v>0</v>
      </c>
      <c r="C256" s="646">
        <v>0</v>
      </c>
      <c r="D256" s="15"/>
      <c r="E256" s="15"/>
    </row>
    <row r="257" spans="1:5" ht="16.5">
      <c r="A257" s="645" t="s">
        <v>1007</v>
      </c>
      <c r="B257" s="646">
        <v>0</v>
      </c>
      <c r="C257" s="646">
        <v>0</v>
      </c>
      <c r="D257" s="15"/>
      <c r="E257" s="15"/>
    </row>
    <row r="258" spans="1:5" ht="16.5">
      <c r="A258" s="289" t="s">
        <v>875</v>
      </c>
      <c r="B258" s="286">
        <v>0</v>
      </c>
      <c r="C258" s="286">
        <v>0</v>
      </c>
      <c r="D258" s="15"/>
      <c r="E258" s="15"/>
    </row>
    <row r="259" spans="1:5" ht="16.5">
      <c r="A259" s="289" t="s">
        <v>213</v>
      </c>
      <c r="B259" s="286">
        <v>0</v>
      </c>
      <c r="C259" s="286">
        <v>0</v>
      </c>
      <c r="D259" s="15"/>
      <c r="E259" s="15"/>
    </row>
    <row r="260" spans="1:5" ht="16.5">
      <c r="A260" s="289" t="s">
        <v>164</v>
      </c>
      <c r="B260" s="286">
        <v>0</v>
      </c>
      <c r="C260" s="286">
        <v>0</v>
      </c>
      <c r="D260" s="15"/>
      <c r="E260" s="15"/>
    </row>
    <row r="261" spans="1:5" ht="16.5">
      <c r="A261" s="289" t="s">
        <v>311</v>
      </c>
      <c r="B261" s="286">
        <v>0</v>
      </c>
      <c r="C261" s="286">
        <v>0</v>
      </c>
      <c r="D261" s="15"/>
      <c r="E261" s="15"/>
    </row>
    <row r="262" spans="1:5" ht="16.5">
      <c r="A262" s="289" t="s">
        <v>265</v>
      </c>
      <c r="B262" s="286">
        <v>0</v>
      </c>
      <c r="C262" s="286">
        <v>0</v>
      </c>
      <c r="D262" s="15"/>
      <c r="E262" s="15"/>
    </row>
    <row r="263" spans="1:5" ht="16.5">
      <c r="A263" s="289" t="s">
        <v>315</v>
      </c>
      <c r="B263" s="286">
        <v>0</v>
      </c>
      <c r="C263" s="286">
        <v>0</v>
      </c>
      <c r="D263" s="15"/>
      <c r="E263" s="15"/>
    </row>
    <row r="264" spans="1:5" ht="16.5">
      <c r="A264" s="289" t="s">
        <v>368</v>
      </c>
      <c r="B264" s="286">
        <v>0</v>
      </c>
      <c r="C264" s="286">
        <v>0</v>
      </c>
      <c r="D264" s="15"/>
      <c r="E264" s="15"/>
    </row>
    <row r="265" spans="1:5" ht="16.5">
      <c r="A265" s="289" t="s">
        <v>99</v>
      </c>
      <c r="B265" s="286">
        <v>0</v>
      </c>
      <c r="C265" s="286">
        <v>0</v>
      </c>
      <c r="D265" s="15"/>
      <c r="E265" s="15"/>
    </row>
    <row r="266" spans="1:5" ht="16.5">
      <c r="A266" s="289" t="s">
        <v>582</v>
      </c>
      <c r="B266" s="286">
        <v>0</v>
      </c>
      <c r="C266" s="286">
        <v>0</v>
      </c>
      <c r="D266" s="15"/>
      <c r="E266" s="15"/>
    </row>
    <row r="267" spans="1:5" ht="16.5">
      <c r="A267" s="289" t="s">
        <v>42</v>
      </c>
      <c r="B267" s="286">
        <v>0</v>
      </c>
      <c r="C267" s="286">
        <v>0</v>
      </c>
      <c r="D267" s="15"/>
      <c r="E267" s="15"/>
    </row>
    <row r="268" spans="1:5" ht="16.5">
      <c r="A268" s="289" t="s">
        <v>56</v>
      </c>
      <c r="B268" s="286">
        <v>0</v>
      </c>
      <c r="C268" s="286">
        <v>0</v>
      </c>
      <c r="D268" s="15"/>
      <c r="E268" s="15"/>
    </row>
    <row r="269" spans="1:5" ht="16.5">
      <c r="A269" s="289" t="s">
        <v>30</v>
      </c>
      <c r="B269" s="286">
        <v>0</v>
      </c>
      <c r="C269" s="286">
        <v>0</v>
      </c>
      <c r="D269" s="15"/>
      <c r="E269" s="15"/>
    </row>
    <row r="270" spans="1:5" ht="16.5">
      <c r="A270" s="289" t="s">
        <v>834</v>
      </c>
      <c r="B270" s="286">
        <v>0</v>
      </c>
      <c r="C270" s="286">
        <v>0</v>
      </c>
      <c r="D270" s="15"/>
      <c r="E270" s="15"/>
    </row>
    <row r="271" spans="1:5" ht="16.5">
      <c r="A271" s="289" t="s">
        <v>885</v>
      </c>
      <c r="B271" s="286">
        <v>0</v>
      </c>
      <c r="C271" s="286">
        <v>0</v>
      </c>
      <c r="D271" s="15"/>
      <c r="E271" s="15"/>
    </row>
    <row r="272" spans="1:5" ht="16.5">
      <c r="A272" s="289" t="s">
        <v>244</v>
      </c>
      <c r="B272" s="286">
        <v>0</v>
      </c>
      <c r="C272" s="286">
        <v>0</v>
      </c>
      <c r="D272" s="15"/>
      <c r="E272" s="15"/>
    </row>
    <row r="273" spans="1:5" ht="16.5">
      <c r="A273" s="288" t="s">
        <v>245</v>
      </c>
      <c r="B273" s="286">
        <v>0</v>
      </c>
      <c r="C273" s="286">
        <v>0</v>
      </c>
      <c r="D273" s="15"/>
      <c r="E273" s="15"/>
    </row>
    <row r="274" spans="1:5" ht="16.5">
      <c r="A274" s="288" t="s">
        <v>245</v>
      </c>
      <c r="B274" s="286">
        <v>0</v>
      </c>
      <c r="C274" s="286">
        <v>0</v>
      </c>
      <c r="D274" s="15"/>
      <c r="E274" s="15"/>
    </row>
    <row r="275" spans="1:5" ht="16.5">
      <c r="A275" s="288" t="s">
        <v>245</v>
      </c>
      <c r="B275" s="286">
        <v>0</v>
      </c>
      <c r="C275" s="286">
        <v>0</v>
      </c>
      <c r="D275" s="15"/>
      <c r="E275" s="15"/>
    </row>
    <row r="276" spans="1:5" ht="16.5">
      <c r="A276" s="288" t="s">
        <v>245</v>
      </c>
      <c r="B276" s="286">
        <v>0</v>
      </c>
      <c r="C276" s="286">
        <v>0</v>
      </c>
      <c r="D276" s="15"/>
      <c r="E276" s="15"/>
    </row>
    <row r="277" spans="1:5" ht="16.5">
      <c r="A277" s="288" t="s">
        <v>245</v>
      </c>
      <c r="B277" s="286">
        <v>0</v>
      </c>
      <c r="C277" s="286">
        <v>0</v>
      </c>
      <c r="D277" s="15"/>
      <c r="E277" s="15"/>
    </row>
    <row r="278" spans="1:5" ht="16.5">
      <c r="A278" s="288" t="s">
        <v>245</v>
      </c>
      <c r="B278" s="286">
        <v>0</v>
      </c>
      <c r="C278" s="286">
        <v>0</v>
      </c>
      <c r="D278" s="15"/>
      <c r="E278" s="15"/>
    </row>
    <row r="279" spans="1:5" ht="16.5">
      <c r="A279" s="288" t="s">
        <v>245</v>
      </c>
      <c r="B279" s="286">
        <v>0</v>
      </c>
      <c r="C279" s="286">
        <v>0</v>
      </c>
      <c r="D279" s="15"/>
      <c r="E279" s="15"/>
    </row>
    <row r="280" spans="1:5" ht="16.5">
      <c r="A280" s="288" t="s">
        <v>245</v>
      </c>
      <c r="B280" s="286">
        <v>0</v>
      </c>
      <c r="C280" s="286">
        <v>0</v>
      </c>
      <c r="D280" s="15"/>
      <c r="E280" s="15"/>
    </row>
    <row r="281" spans="1:5" ht="16.5">
      <c r="A281" s="288" t="s">
        <v>245</v>
      </c>
      <c r="B281" s="286">
        <v>0</v>
      </c>
      <c r="C281" s="286">
        <v>0</v>
      </c>
      <c r="D281" s="15"/>
      <c r="E281" s="15"/>
    </row>
    <row r="282" spans="1:5" ht="16.5">
      <c r="A282" s="288" t="s">
        <v>245</v>
      </c>
      <c r="B282" s="286">
        <v>0</v>
      </c>
      <c r="C282" s="286">
        <v>0</v>
      </c>
      <c r="D282" s="15"/>
      <c r="E282" s="15"/>
    </row>
    <row r="283" spans="1:5" ht="16.5">
      <c r="A283" s="288" t="s">
        <v>245</v>
      </c>
      <c r="B283" s="286">
        <v>0</v>
      </c>
      <c r="C283" s="286">
        <v>0</v>
      </c>
      <c r="D283" s="15"/>
      <c r="E283" s="15"/>
    </row>
    <row r="284" spans="1:5" ht="16.5">
      <c r="A284" s="27"/>
      <c r="B284" s="29"/>
      <c r="C284" s="29"/>
      <c r="D284" s="15"/>
      <c r="E284" s="15"/>
    </row>
    <row r="285" spans="1:5" ht="16.5">
      <c r="A285" s="27"/>
      <c r="B285" s="29"/>
      <c r="C285" s="29"/>
      <c r="D285" s="15"/>
      <c r="E285" s="15"/>
    </row>
    <row r="286" spans="2:5" ht="16.5">
      <c r="B286" s="29"/>
      <c r="C286" s="29"/>
      <c r="D286" s="15"/>
      <c r="E286" s="15"/>
    </row>
    <row r="287" spans="2:5" ht="16.5">
      <c r="B287" s="29"/>
      <c r="C287" s="29"/>
      <c r="D287" s="15"/>
      <c r="E287" s="15"/>
    </row>
    <row r="288" spans="2:5" ht="16.5">
      <c r="B288" s="29"/>
      <c r="C288" s="29"/>
      <c r="D288" s="15"/>
      <c r="E288" s="15"/>
    </row>
    <row r="289" spans="1:5" ht="16.5">
      <c r="A289" s="27"/>
      <c r="B289" s="29"/>
      <c r="C289" s="29"/>
      <c r="D289" s="15"/>
      <c r="E289" s="15"/>
    </row>
    <row r="290" spans="1:5" ht="16.5">
      <c r="A290" s="27"/>
      <c r="B290" s="29"/>
      <c r="C290" s="29"/>
      <c r="D290" s="15"/>
      <c r="E290" s="15"/>
    </row>
    <row r="291" spans="1:5" ht="16.5">
      <c r="A291" s="27"/>
      <c r="B291" s="29"/>
      <c r="C291" s="29"/>
      <c r="D291" s="15"/>
      <c r="E291" s="15"/>
    </row>
    <row r="292" spans="1:3" ht="16.5">
      <c r="A292" s="27"/>
      <c r="B292" s="29"/>
      <c r="C292" s="29"/>
    </row>
    <row r="293" spans="1:3" ht="16.5">
      <c r="A293" s="27"/>
      <c r="B293" s="29"/>
      <c r="C293" s="29"/>
    </row>
    <row r="294" spans="1:3" ht="16.5">
      <c r="A294" s="27"/>
      <c r="B294" s="29"/>
      <c r="C294" s="29"/>
    </row>
    <row r="295" spans="1:3" ht="16.5">
      <c r="A295" s="27"/>
      <c r="B295" s="29"/>
      <c r="C295" s="29"/>
    </row>
    <row r="296" spans="1:3" ht="16.5">
      <c r="A296" s="27"/>
      <c r="B296" s="29"/>
      <c r="C296" s="29"/>
    </row>
    <row r="297" spans="1:3" ht="16.5">
      <c r="A297" s="27"/>
      <c r="B297" s="29"/>
      <c r="C297" s="29"/>
    </row>
    <row r="298" spans="1:3" ht="16.5">
      <c r="A298" s="27"/>
      <c r="B298" s="29"/>
      <c r="C298" s="29"/>
    </row>
    <row r="299" spans="1:3" ht="16.5">
      <c r="A299" s="27"/>
      <c r="B299" s="29"/>
      <c r="C299" s="29"/>
    </row>
    <row r="300" spans="1:3" ht="16.5">
      <c r="A300" s="27"/>
      <c r="B300" s="29"/>
      <c r="C300" s="29"/>
    </row>
    <row r="301" spans="1:3" ht="16.5">
      <c r="A301" s="27"/>
      <c r="B301" s="29"/>
      <c r="C301" s="29"/>
    </row>
    <row r="302" spans="1:3" ht="16.5">
      <c r="A302" s="27"/>
      <c r="B302" s="29"/>
      <c r="C302" s="29"/>
    </row>
    <row r="303" spans="1:3" ht="16.5">
      <c r="A303" s="27"/>
      <c r="B303" s="29"/>
      <c r="C303" s="29"/>
    </row>
    <row r="304" spans="1:3" ht="16.5">
      <c r="A304" s="27"/>
      <c r="B304" s="29"/>
      <c r="C304" s="29"/>
    </row>
    <row r="305" spans="1:3" ht="16.5">
      <c r="A305" s="27"/>
      <c r="B305" s="29"/>
      <c r="C305" s="29"/>
    </row>
    <row r="306" spans="1:3" ht="16.5">
      <c r="A306" s="27"/>
      <c r="B306" s="29"/>
      <c r="C306" s="29"/>
    </row>
    <row r="307" spans="1:3" ht="16.5">
      <c r="A307" s="27"/>
      <c r="B307" s="29"/>
      <c r="C307" s="29"/>
    </row>
    <row r="308" spans="1:3" ht="16.5">
      <c r="A308" s="27"/>
      <c r="B308" s="29"/>
      <c r="C308" s="29"/>
    </row>
    <row r="309" spans="1:3" ht="16.5">
      <c r="A309" s="27"/>
      <c r="B309" s="29"/>
      <c r="C309" s="29"/>
    </row>
    <row r="310" spans="1:3" ht="16.5">
      <c r="A310" s="27"/>
      <c r="B310" s="29"/>
      <c r="C310" s="29"/>
    </row>
    <row r="311" spans="1:3" ht="16.5">
      <c r="A311" s="27"/>
      <c r="B311" s="29"/>
      <c r="C311" s="29"/>
    </row>
    <row r="312" spans="1:3" ht="16.5">
      <c r="A312" s="27"/>
      <c r="B312" s="29"/>
      <c r="C312" s="29"/>
    </row>
    <row r="313" spans="1:3" ht="16.5">
      <c r="A313" s="27"/>
      <c r="B313" s="29"/>
      <c r="C313" s="29"/>
    </row>
    <row r="314" spans="1:3" ht="16.5">
      <c r="A314" s="27"/>
      <c r="B314" s="29"/>
      <c r="C314" s="29"/>
    </row>
    <row r="315" spans="1:3" ht="16.5">
      <c r="A315" s="27"/>
      <c r="B315" s="29"/>
      <c r="C315" s="29"/>
    </row>
    <row r="316" spans="1:3" ht="16.5">
      <c r="A316" s="27"/>
      <c r="B316" s="29"/>
      <c r="C316" s="29"/>
    </row>
    <row r="317" spans="1:3" ht="16.5">
      <c r="A317" s="27"/>
      <c r="B317" s="29"/>
      <c r="C317" s="29"/>
    </row>
    <row r="318" spans="1:3" ht="16.5">
      <c r="A318" s="27"/>
      <c r="B318" s="29"/>
      <c r="C318" s="29"/>
    </row>
    <row r="319" spans="1:3" ht="16.5">
      <c r="A319" s="27"/>
      <c r="B319" s="29"/>
      <c r="C319" s="29"/>
    </row>
    <row r="320" spans="1:3" ht="16.5">
      <c r="A320" s="27"/>
      <c r="B320" s="29"/>
      <c r="C320" s="29"/>
    </row>
    <row r="321" spans="1:3" ht="16.5">
      <c r="A321" s="27"/>
      <c r="B321" s="29"/>
      <c r="C321" s="29"/>
    </row>
    <row r="322" spans="1:3" ht="16.5">
      <c r="A322" s="27"/>
      <c r="B322" s="29"/>
      <c r="C322" s="29"/>
    </row>
    <row r="323" spans="1:3" ht="16.5">
      <c r="A323" s="27"/>
      <c r="B323" s="29"/>
      <c r="C323" s="29"/>
    </row>
    <row r="324" spans="1:3" ht="16.5">
      <c r="A324" s="27"/>
      <c r="B324" s="29"/>
      <c r="C324" s="29"/>
    </row>
    <row r="325" spans="1:3" ht="16.5">
      <c r="A325" s="27"/>
      <c r="B325" s="29"/>
      <c r="C325" s="29"/>
    </row>
    <row r="326" spans="1:3" ht="16.5">
      <c r="A326" s="27"/>
      <c r="B326" s="29"/>
      <c r="C326" s="29"/>
    </row>
    <row r="327" spans="1:3" ht="16.5">
      <c r="A327" s="27"/>
      <c r="B327" s="29"/>
      <c r="C327" s="29"/>
    </row>
    <row r="328" spans="1:3" ht="16.5">
      <c r="A328" s="27"/>
      <c r="B328" s="29"/>
      <c r="C328" s="29"/>
    </row>
    <row r="329" spans="1:3" ht="16.5">
      <c r="A329" s="27"/>
      <c r="B329" s="29"/>
      <c r="C329" s="29"/>
    </row>
    <row r="330" spans="1:3" ht="16.5">
      <c r="A330" s="27"/>
      <c r="B330" s="29"/>
      <c r="C330" s="29"/>
    </row>
    <row r="331" spans="1:3" ht="16.5">
      <c r="A331" s="27"/>
      <c r="B331" s="29"/>
      <c r="C331" s="29"/>
    </row>
    <row r="332" spans="1:3" ht="16.5">
      <c r="A332" s="27"/>
      <c r="B332" s="29"/>
      <c r="C332" s="29"/>
    </row>
    <row r="333" spans="1:3" ht="16.5">
      <c r="A333" s="27"/>
      <c r="B333" s="29"/>
      <c r="C333" s="29"/>
    </row>
    <row r="334" spans="1:3" ht="16.5">
      <c r="A334" s="27"/>
      <c r="B334" s="29"/>
      <c r="C334" s="29"/>
    </row>
    <row r="335" spans="1:3" ht="16.5">
      <c r="A335" s="27"/>
      <c r="B335" s="29"/>
      <c r="C335" s="29"/>
    </row>
    <row r="336" spans="1:3" ht="16.5">
      <c r="A336" s="27"/>
      <c r="B336" s="29"/>
      <c r="C336" s="29"/>
    </row>
    <row r="337" spans="1:3" ht="16.5">
      <c r="A337" s="27"/>
      <c r="B337" s="29"/>
      <c r="C337" s="29"/>
    </row>
    <row r="338" spans="1:3" ht="16.5">
      <c r="A338" s="27"/>
      <c r="B338" s="29"/>
      <c r="C338" s="29"/>
    </row>
    <row r="339" spans="1:3" ht="16.5">
      <c r="A339" s="27"/>
      <c r="B339" s="29"/>
      <c r="C339" s="29"/>
    </row>
    <row r="340" spans="1:3" ht="16.5">
      <c r="A340" s="27"/>
      <c r="B340" s="29"/>
      <c r="C340" s="29"/>
    </row>
    <row r="341" spans="1:3" ht="16.5">
      <c r="A341" s="27"/>
      <c r="B341" s="29"/>
      <c r="C341" s="29"/>
    </row>
    <row r="342" spans="1:3" ht="16.5">
      <c r="A342" s="27"/>
      <c r="B342" s="29"/>
      <c r="C342" s="29"/>
    </row>
    <row r="343" spans="1:3" ht="16.5">
      <c r="A343" s="27"/>
      <c r="B343" s="29"/>
      <c r="C343" s="29"/>
    </row>
    <row r="344" spans="1:3" ht="16.5">
      <c r="A344" s="27"/>
      <c r="B344" s="29"/>
      <c r="C344" s="29"/>
    </row>
    <row r="345" spans="1:3" ht="16.5">
      <c r="A345" s="27"/>
      <c r="B345" s="29"/>
      <c r="C345" s="29"/>
    </row>
    <row r="346" spans="1:3" ht="16.5">
      <c r="A346" s="27"/>
      <c r="B346" s="29"/>
      <c r="C346" s="29"/>
    </row>
    <row r="347" spans="1:3" ht="16.5">
      <c r="A347" s="27"/>
      <c r="B347" s="29"/>
      <c r="C347" s="29"/>
    </row>
    <row r="348" spans="1:3" ht="16.5">
      <c r="A348" s="27"/>
      <c r="B348" s="29"/>
      <c r="C348" s="29"/>
    </row>
    <row r="349" spans="1:3" ht="16.5">
      <c r="A349" s="27"/>
      <c r="B349" s="29"/>
      <c r="C349" s="29"/>
    </row>
    <row r="350" spans="1:3" ht="16.5">
      <c r="A350" s="27"/>
      <c r="B350" s="29"/>
      <c r="C350" s="29"/>
    </row>
    <row r="351" spans="1:3" ht="16.5">
      <c r="A351" s="27"/>
      <c r="B351" s="29"/>
      <c r="C351" s="29"/>
    </row>
    <row r="352" spans="1:3" ht="16.5">
      <c r="A352" s="27"/>
      <c r="B352" s="29"/>
      <c r="C352" s="29"/>
    </row>
    <row r="353" spans="1:3" ht="16.5">
      <c r="A353" s="27"/>
      <c r="B353" s="29"/>
      <c r="C353" s="29"/>
    </row>
    <row r="354" spans="1:3" ht="16.5">
      <c r="A354" s="27"/>
      <c r="B354" s="29"/>
      <c r="C354" s="29"/>
    </row>
    <row r="355" spans="1:3" ht="16.5">
      <c r="A355" s="27"/>
      <c r="B355" s="29"/>
      <c r="C355" s="29"/>
    </row>
    <row r="356" spans="1:3" ht="16.5">
      <c r="A356" s="27"/>
      <c r="B356" s="29"/>
      <c r="C356" s="29"/>
    </row>
    <row r="357" spans="1:3" ht="16.5">
      <c r="A357" s="27"/>
      <c r="B357" s="29"/>
      <c r="C357" s="29"/>
    </row>
    <row r="358" spans="1:3" ht="16.5">
      <c r="A358" s="27"/>
      <c r="B358" s="29"/>
      <c r="C358" s="29"/>
    </row>
    <row r="359" spans="1:3" ht="16.5">
      <c r="A359" s="27"/>
      <c r="B359" s="29"/>
      <c r="C359" s="29"/>
    </row>
    <row r="360" spans="1:3" ht="16.5">
      <c r="A360" s="27"/>
      <c r="B360" s="29"/>
      <c r="C360" s="29"/>
    </row>
    <row r="361" spans="1:3" ht="16.5">
      <c r="A361" s="27"/>
      <c r="B361" s="29"/>
      <c r="C361" s="29"/>
    </row>
    <row r="362" spans="1:3" ht="16.5">
      <c r="A362" s="27"/>
      <c r="B362" s="29"/>
      <c r="C362" s="29"/>
    </row>
    <row r="363" spans="1:3" ht="16.5">
      <c r="A363" s="27"/>
      <c r="B363" s="29"/>
      <c r="C363" s="29"/>
    </row>
    <row r="364" spans="1:3" ht="16.5">
      <c r="A364" s="27"/>
      <c r="B364" s="29"/>
      <c r="C364" s="29"/>
    </row>
    <row r="365" spans="1:3" ht="16.5">
      <c r="A365" s="27"/>
      <c r="B365" s="29"/>
      <c r="C365" s="29"/>
    </row>
    <row r="366" spans="1:3" ht="16.5">
      <c r="A366" s="27"/>
      <c r="B366" s="29"/>
      <c r="C366" s="29"/>
    </row>
    <row r="367" spans="1:3" ht="16.5">
      <c r="A367" s="27"/>
      <c r="B367" s="29"/>
      <c r="C367" s="29"/>
    </row>
    <row r="368" spans="1:3" ht="16.5">
      <c r="A368" s="27"/>
      <c r="B368" s="29"/>
      <c r="C368" s="29"/>
    </row>
    <row r="369" spans="1:3" ht="16.5">
      <c r="A369" s="27"/>
      <c r="B369" s="29"/>
      <c r="C369" s="29"/>
    </row>
    <row r="370" spans="1:3" ht="16.5">
      <c r="A370" s="27"/>
      <c r="B370" s="29"/>
      <c r="C370" s="29"/>
    </row>
    <row r="371" spans="1:3" ht="16.5">
      <c r="A371" s="27"/>
      <c r="B371" s="29"/>
      <c r="C371" s="29"/>
    </row>
    <row r="372" spans="1:3" ht="16.5">
      <c r="A372" s="27"/>
      <c r="B372" s="29"/>
      <c r="C372" s="29"/>
    </row>
    <row r="373" spans="1:3" ht="16.5">
      <c r="A373" s="27"/>
      <c r="B373" s="29"/>
      <c r="C373" s="29"/>
    </row>
    <row r="374" spans="1:3" ht="16.5">
      <c r="A374" s="27"/>
      <c r="B374" s="29"/>
      <c r="C374" s="29"/>
    </row>
    <row r="375" spans="1:3" ht="16.5">
      <c r="A375" s="27"/>
      <c r="B375" s="29"/>
      <c r="C375" s="29"/>
    </row>
    <row r="376" spans="1:3" ht="16.5">
      <c r="A376" s="27"/>
      <c r="B376" s="29"/>
      <c r="C376" s="29"/>
    </row>
    <row r="377" spans="1:3" ht="16.5">
      <c r="A377" s="27"/>
      <c r="B377" s="29"/>
      <c r="C377" s="29"/>
    </row>
    <row r="378" spans="1:3" ht="16.5">
      <c r="A378" s="27"/>
      <c r="B378" s="29"/>
      <c r="C378" s="29"/>
    </row>
    <row r="379" spans="1:3" ht="16.5">
      <c r="A379" s="27"/>
      <c r="B379" s="29"/>
      <c r="C379" s="29"/>
    </row>
    <row r="380" spans="1:3" ht="16.5">
      <c r="A380" s="27"/>
      <c r="B380" s="29"/>
      <c r="C380" s="29"/>
    </row>
    <row r="381" spans="1:3" ht="16.5">
      <c r="A381" s="27"/>
      <c r="B381" s="29"/>
      <c r="C381" s="29"/>
    </row>
    <row r="382" spans="1:3" ht="16.5">
      <c r="A382" s="27"/>
      <c r="B382" s="29"/>
      <c r="C382" s="29"/>
    </row>
    <row r="383" spans="1:3" ht="16.5">
      <c r="A383" s="27"/>
      <c r="B383" s="29"/>
      <c r="C383" s="29"/>
    </row>
    <row r="384" spans="1:3" ht="16.5">
      <c r="A384" s="27"/>
      <c r="B384" s="29"/>
      <c r="C384" s="29"/>
    </row>
    <row r="385" spans="1:3" ht="16.5">
      <c r="A385" s="27"/>
      <c r="B385" s="29"/>
      <c r="C385" s="29"/>
    </row>
    <row r="386" spans="1:3" ht="16.5">
      <c r="A386" s="27"/>
      <c r="B386" s="29"/>
      <c r="C386" s="29"/>
    </row>
    <row r="387" spans="1:3" ht="16.5">
      <c r="A387" s="27"/>
      <c r="B387" s="29"/>
      <c r="C387" s="29"/>
    </row>
    <row r="388" spans="1:3" ht="16.5">
      <c r="A388" s="27"/>
      <c r="B388" s="29"/>
      <c r="C388" s="29"/>
    </row>
    <row r="389" spans="1:3" ht="16.5">
      <c r="A389" s="27"/>
      <c r="B389" s="29"/>
      <c r="C389" s="29"/>
    </row>
    <row r="390" spans="1:3" ht="16.5">
      <c r="A390" s="27"/>
      <c r="B390" s="29"/>
      <c r="C390" s="29"/>
    </row>
    <row r="391" spans="1:3" ht="16.5">
      <c r="A391" s="27"/>
      <c r="B391" s="29"/>
      <c r="C391" s="29"/>
    </row>
    <row r="392" spans="1:3" ht="16.5">
      <c r="A392" s="27"/>
      <c r="B392" s="29"/>
      <c r="C392" s="29"/>
    </row>
    <row r="393" spans="1:3" ht="16.5">
      <c r="A393" s="27"/>
      <c r="B393" s="29"/>
      <c r="C393" s="29"/>
    </row>
    <row r="394" spans="1:3" ht="16.5">
      <c r="A394" s="27"/>
      <c r="B394" s="29"/>
      <c r="C394" s="29"/>
    </row>
    <row r="395" spans="1:3" ht="16.5">
      <c r="A395" s="27"/>
      <c r="B395" s="29"/>
      <c r="C395" s="29"/>
    </row>
    <row r="396" spans="1:3" ht="16.5">
      <c r="A396" s="27"/>
      <c r="B396" s="29"/>
      <c r="C396" s="29"/>
    </row>
    <row r="397" spans="1:3" ht="16.5">
      <c r="A397" s="27"/>
      <c r="B397" s="29"/>
      <c r="C397" s="29"/>
    </row>
    <row r="398" spans="1:3" ht="16.5">
      <c r="A398" s="27"/>
      <c r="B398" s="29"/>
      <c r="C398" s="29"/>
    </row>
    <row r="399" spans="1:3" ht="16.5">
      <c r="A399" s="27"/>
      <c r="B399" s="29"/>
      <c r="C399" s="29"/>
    </row>
    <row r="400" spans="1:3" ht="16.5">
      <c r="A400" s="27"/>
      <c r="B400" s="29"/>
      <c r="C400" s="29"/>
    </row>
    <row r="401" spans="1:3" ht="16.5">
      <c r="A401" s="27"/>
      <c r="B401" s="29"/>
      <c r="C401" s="29"/>
    </row>
    <row r="402" spans="1:3" ht="16.5">
      <c r="A402" s="27"/>
      <c r="B402" s="29"/>
      <c r="C402" s="29"/>
    </row>
    <row r="403" spans="1:3" ht="16.5">
      <c r="A403" s="27"/>
      <c r="B403" s="29"/>
      <c r="C403" s="29"/>
    </row>
    <row r="404" spans="1:3" ht="16.5">
      <c r="A404" s="27"/>
      <c r="B404" s="29"/>
      <c r="C404" s="29"/>
    </row>
    <row r="405" spans="1:3" ht="16.5">
      <c r="A405" s="27"/>
      <c r="B405" s="29"/>
      <c r="C405" s="29"/>
    </row>
    <row r="406" spans="1:3" ht="16.5">
      <c r="A406" s="27"/>
      <c r="B406" s="29"/>
      <c r="C406" s="29"/>
    </row>
    <row r="407" spans="1:3" ht="16.5">
      <c r="A407" s="27"/>
      <c r="B407" s="29"/>
      <c r="C407" s="29"/>
    </row>
    <row r="408" spans="1:3" ht="16.5">
      <c r="A408" s="27"/>
      <c r="B408" s="29"/>
      <c r="C408" s="29"/>
    </row>
    <row r="409" spans="1:3" ht="16.5">
      <c r="A409" s="27"/>
      <c r="B409" s="29"/>
      <c r="C409" s="29"/>
    </row>
    <row r="410" spans="1:3" ht="16.5">
      <c r="A410" s="27"/>
      <c r="B410" s="29"/>
      <c r="C410" s="29"/>
    </row>
    <row r="411" spans="1:3" ht="16.5">
      <c r="A411" s="27"/>
      <c r="B411" s="29"/>
      <c r="C411" s="29"/>
    </row>
    <row r="412" spans="1:3" ht="16.5">
      <c r="A412" s="27"/>
      <c r="B412" s="29"/>
      <c r="C412" s="29"/>
    </row>
    <row r="413" spans="1:3" ht="16.5">
      <c r="A413" s="27"/>
      <c r="B413" s="29"/>
      <c r="C413" s="29"/>
    </row>
    <row r="414" spans="1:3" ht="16.5">
      <c r="A414" s="27"/>
      <c r="B414" s="29"/>
      <c r="C414" s="29"/>
    </row>
    <row r="415" spans="1:3" ht="16.5">
      <c r="A415" s="27"/>
      <c r="B415" s="29"/>
      <c r="C415" s="29"/>
    </row>
    <row r="416" spans="1:3" ht="16.5">
      <c r="A416" s="27"/>
      <c r="B416" s="29"/>
      <c r="C416" s="29"/>
    </row>
    <row r="417" spans="1:3" ht="16.5">
      <c r="A417" s="27"/>
      <c r="B417" s="29"/>
      <c r="C417" s="29"/>
    </row>
    <row r="418" spans="1:3" ht="16.5">
      <c r="A418" s="27"/>
      <c r="B418" s="29"/>
      <c r="C418" s="29"/>
    </row>
    <row r="419" spans="1:3" ht="16.5">
      <c r="A419" s="27"/>
      <c r="B419" s="29"/>
      <c r="C419" s="29"/>
    </row>
    <row r="420" spans="1:3" ht="16.5">
      <c r="A420" s="27"/>
      <c r="B420" s="29"/>
      <c r="C420" s="29"/>
    </row>
    <row r="421" spans="1:3" ht="16.5">
      <c r="A421" s="27"/>
      <c r="B421" s="29"/>
      <c r="C421" s="29"/>
    </row>
    <row r="422" spans="1:3" ht="16.5">
      <c r="A422" s="27"/>
      <c r="B422" s="29"/>
      <c r="C422" s="29"/>
    </row>
    <row r="423" spans="1:3" ht="16.5">
      <c r="A423" s="27"/>
      <c r="B423" s="29"/>
      <c r="C423" s="29"/>
    </row>
    <row r="424" spans="1:3" ht="16.5">
      <c r="A424" s="27"/>
      <c r="B424" s="29"/>
      <c r="C424" s="29"/>
    </row>
    <row r="425" spans="1:3" ht="16.5">
      <c r="A425" s="27"/>
      <c r="B425" s="29"/>
      <c r="C425" s="29"/>
    </row>
    <row r="426" spans="1:3" ht="16.5">
      <c r="A426" s="27"/>
      <c r="B426" s="29"/>
      <c r="C426" s="29"/>
    </row>
    <row r="427" spans="1:3" ht="16.5">
      <c r="A427" s="27"/>
      <c r="B427" s="29"/>
      <c r="C427" s="29"/>
    </row>
    <row r="428" spans="1:3" ht="16.5">
      <c r="A428" s="27"/>
      <c r="B428" s="29"/>
      <c r="C428" s="29"/>
    </row>
    <row r="429" spans="1:3" ht="16.5">
      <c r="A429" s="27"/>
      <c r="B429" s="29"/>
      <c r="C429" s="29"/>
    </row>
    <row r="430" spans="1:3" ht="16.5">
      <c r="A430" s="27"/>
      <c r="B430" s="29"/>
      <c r="C430" s="29"/>
    </row>
    <row r="431" spans="1:3" ht="16.5">
      <c r="A431" s="27"/>
      <c r="B431" s="29"/>
      <c r="C431" s="29"/>
    </row>
    <row r="432" spans="1:3" ht="16.5">
      <c r="A432" s="27"/>
      <c r="B432" s="29"/>
      <c r="C432" s="29"/>
    </row>
    <row r="433" spans="1:3" ht="16.5">
      <c r="A433" s="27"/>
      <c r="B433" s="29"/>
      <c r="C433" s="29"/>
    </row>
    <row r="434" spans="1:3" ht="16.5">
      <c r="A434" s="27"/>
      <c r="B434" s="29"/>
      <c r="C434" s="29"/>
    </row>
    <row r="435" spans="1:3" ht="16.5">
      <c r="A435" s="27"/>
      <c r="B435" s="29"/>
      <c r="C435" s="29"/>
    </row>
    <row r="436" spans="1:3" ht="16.5">
      <c r="A436" s="27"/>
      <c r="B436" s="29"/>
      <c r="C436" s="29"/>
    </row>
    <row r="437" spans="1:3" ht="16.5">
      <c r="A437" s="27"/>
      <c r="B437" s="29"/>
      <c r="C437" s="29"/>
    </row>
    <row r="438" spans="1:3" ht="16.5">
      <c r="A438" s="27"/>
      <c r="B438" s="29"/>
      <c r="C438" s="29"/>
    </row>
    <row r="439" spans="1:3" ht="16.5">
      <c r="A439" s="27"/>
      <c r="B439" s="29"/>
      <c r="C439" s="29"/>
    </row>
    <row r="440" spans="1:3" ht="16.5">
      <c r="A440" s="27"/>
      <c r="B440" s="29"/>
      <c r="C440" s="29"/>
    </row>
    <row r="441" spans="1:3" ht="16.5">
      <c r="A441" s="27"/>
      <c r="B441" s="29"/>
      <c r="C441" s="29"/>
    </row>
    <row r="442" spans="1:3" ht="16.5">
      <c r="A442" s="27"/>
      <c r="B442" s="29"/>
      <c r="C442" s="29"/>
    </row>
    <row r="443" spans="1:3" ht="16.5">
      <c r="A443" s="27"/>
      <c r="B443" s="29"/>
      <c r="C443" s="29"/>
    </row>
    <row r="444" spans="1:3" ht="16.5">
      <c r="A444" s="27"/>
      <c r="B444" s="29"/>
      <c r="C444" s="29"/>
    </row>
    <row r="445" spans="1:3" ht="16.5">
      <c r="A445" s="27"/>
      <c r="B445" s="29"/>
      <c r="C445" s="29"/>
    </row>
    <row r="446" spans="1:3" ht="16.5">
      <c r="A446" s="27"/>
      <c r="B446" s="29"/>
      <c r="C446" s="29"/>
    </row>
    <row r="447" spans="1:3" ht="16.5">
      <c r="A447" s="27"/>
      <c r="B447" s="29"/>
      <c r="C447" s="29"/>
    </row>
    <row r="448" spans="1:3" ht="16.5">
      <c r="A448" s="27"/>
      <c r="B448" s="29"/>
      <c r="C448" s="29"/>
    </row>
    <row r="449" spans="1:3" ht="16.5">
      <c r="A449" s="27"/>
      <c r="B449" s="29"/>
      <c r="C449" s="29"/>
    </row>
    <row r="450" spans="1:3" ht="16.5">
      <c r="A450" s="27"/>
      <c r="B450" s="29"/>
      <c r="C450" s="29"/>
    </row>
    <row r="451" spans="1:3" ht="16.5">
      <c r="A451" s="27"/>
      <c r="B451" s="29"/>
      <c r="C451" s="29"/>
    </row>
    <row r="452" spans="1:3" ht="16.5">
      <c r="A452" s="27"/>
      <c r="B452" s="29"/>
      <c r="C452" s="29"/>
    </row>
    <row r="453" spans="1:3" ht="16.5">
      <c r="A453" s="27"/>
      <c r="B453" s="29"/>
      <c r="C453" s="29"/>
    </row>
    <row r="454" spans="1:3" ht="16.5">
      <c r="A454" s="27"/>
      <c r="B454" s="29"/>
      <c r="C454" s="29"/>
    </row>
    <row r="455" spans="1:3" ht="16.5">
      <c r="A455" s="27"/>
      <c r="B455" s="29"/>
      <c r="C455" s="29"/>
    </row>
    <row r="456" spans="1:3" ht="16.5">
      <c r="A456" s="27"/>
      <c r="B456" s="29"/>
      <c r="C456" s="29"/>
    </row>
    <row r="457" spans="1:3" ht="16.5">
      <c r="A457" s="27"/>
      <c r="B457" s="29"/>
      <c r="C457" s="29"/>
    </row>
    <row r="458" spans="1:3" ht="16.5">
      <c r="A458" s="27"/>
      <c r="B458" s="29"/>
      <c r="C458" s="29"/>
    </row>
    <row r="459" spans="1:3" ht="16.5">
      <c r="A459" s="27"/>
      <c r="B459" s="29"/>
      <c r="C459" s="29"/>
    </row>
    <row r="460" spans="1:3" ht="16.5">
      <c r="A460" s="27"/>
      <c r="B460" s="29"/>
      <c r="C460" s="29"/>
    </row>
    <row r="461" spans="1:3" ht="16.5">
      <c r="A461" s="27"/>
      <c r="B461" s="29"/>
      <c r="C461" s="29"/>
    </row>
    <row r="462" spans="1:3" ht="16.5">
      <c r="A462" s="27"/>
      <c r="B462" s="29"/>
      <c r="C462" s="29"/>
    </row>
    <row r="463" spans="1:3" ht="16.5">
      <c r="A463" s="27"/>
      <c r="B463" s="29"/>
      <c r="C463" s="29"/>
    </row>
    <row r="464" spans="1:3" ht="16.5">
      <c r="A464" s="27"/>
      <c r="B464" s="29"/>
      <c r="C464" s="29"/>
    </row>
    <row r="465" spans="1:3" ht="16.5">
      <c r="A465" s="27"/>
      <c r="B465" s="29"/>
      <c r="C465" s="29"/>
    </row>
    <row r="466" spans="1:3" ht="16.5">
      <c r="A466" s="27"/>
      <c r="B466" s="29"/>
      <c r="C466" s="29"/>
    </row>
    <row r="467" spans="1:3" ht="16.5">
      <c r="A467" s="27"/>
      <c r="B467" s="29"/>
      <c r="C467" s="29"/>
    </row>
    <row r="468" spans="1:3" ht="16.5">
      <c r="A468" s="27"/>
      <c r="B468" s="29"/>
      <c r="C468" s="29"/>
    </row>
    <row r="469" spans="1:3" ht="16.5">
      <c r="A469" s="27"/>
      <c r="B469" s="29"/>
      <c r="C469" s="29"/>
    </row>
    <row r="470" spans="1:3" ht="16.5">
      <c r="A470" s="27"/>
      <c r="B470" s="29"/>
      <c r="C470" s="29"/>
    </row>
    <row r="471" spans="1:3" ht="16.5">
      <c r="A471" s="27"/>
      <c r="B471" s="29"/>
      <c r="C471" s="29"/>
    </row>
    <row r="472" spans="1:3" ht="16.5">
      <c r="A472" s="27"/>
      <c r="B472" s="29"/>
      <c r="C472" s="29"/>
    </row>
    <row r="473" spans="1:3" ht="16.5">
      <c r="A473" s="27"/>
      <c r="B473" s="29"/>
      <c r="C473" s="29"/>
    </row>
    <row r="474" spans="1:3" ht="16.5">
      <c r="A474" s="27"/>
      <c r="B474" s="29"/>
      <c r="C474" s="29"/>
    </row>
    <row r="475" spans="1:3" ht="16.5">
      <c r="A475" s="27"/>
      <c r="B475" s="29"/>
      <c r="C475" s="29"/>
    </row>
    <row r="476" spans="1:3" ht="16.5">
      <c r="A476" s="27"/>
      <c r="B476" s="29"/>
      <c r="C476" s="29"/>
    </row>
    <row r="477" spans="1:3" ht="16.5">
      <c r="A477" s="27"/>
      <c r="B477" s="29"/>
      <c r="C477" s="29"/>
    </row>
    <row r="478" spans="1:3" ht="16.5">
      <c r="A478" s="27"/>
      <c r="B478" s="29"/>
      <c r="C478" s="29"/>
    </row>
    <row r="479" spans="1:3" ht="16.5">
      <c r="A479" s="27"/>
      <c r="B479" s="29"/>
      <c r="C479" s="29"/>
    </row>
    <row r="480" spans="1:3" ht="16.5">
      <c r="A480" s="27"/>
      <c r="B480" s="29"/>
      <c r="C480" s="29"/>
    </row>
    <row r="481" spans="1:3" ht="16.5">
      <c r="A481" s="27"/>
      <c r="B481" s="29"/>
      <c r="C481" s="29"/>
    </row>
    <row r="482" spans="1:3" ht="16.5">
      <c r="A482" s="27"/>
      <c r="B482" s="29"/>
      <c r="C482" s="29"/>
    </row>
    <row r="483" spans="1:3" ht="16.5">
      <c r="A483" s="27"/>
      <c r="B483" s="29"/>
      <c r="C483" s="29"/>
    </row>
    <row r="484" spans="1:3" ht="16.5">
      <c r="A484" s="27"/>
      <c r="B484" s="29"/>
      <c r="C484" s="29"/>
    </row>
    <row r="485" spans="1:3" ht="16.5">
      <c r="A485" s="27"/>
      <c r="B485" s="29"/>
      <c r="C485" s="29"/>
    </row>
    <row r="486" spans="1:3" ht="16.5">
      <c r="A486" s="27"/>
      <c r="B486" s="29"/>
      <c r="C486" s="29"/>
    </row>
    <row r="487" spans="1:3" ht="16.5">
      <c r="A487" s="27"/>
      <c r="B487" s="29"/>
      <c r="C487" s="29"/>
    </row>
    <row r="488" spans="1:3" ht="16.5">
      <c r="A488" s="27"/>
      <c r="B488" s="29"/>
      <c r="C488" s="29"/>
    </row>
    <row r="489" spans="1:3" ht="16.5">
      <c r="A489" s="27"/>
      <c r="B489" s="29"/>
      <c r="C489" s="29"/>
    </row>
    <row r="490" spans="1:3" ht="16.5">
      <c r="A490" s="27"/>
      <c r="B490" s="29"/>
      <c r="C490" s="29"/>
    </row>
    <row r="491" spans="1:3" ht="16.5">
      <c r="A491" s="27"/>
      <c r="B491" s="29"/>
      <c r="C491" s="29"/>
    </row>
    <row r="492" spans="1:3" ht="16.5">
      <c r="A492" s="27"/>
      <c r="B492" s="29"/>
      <c r="C492" s="29"/>
    </row>
    <row r="493" spans="1:3" ht="16.5">
      <c r="A493" s="27"/>
      <c r="B493" s="29"/>
      <c r="C493" s="29"/>
    </row>
    <row r="494" spans="1:3" ht="16.5">
      <c r="A494" s="27"/>
      <c r="B494" s="29"/>
      <c r="C494" s="29"/>
    </row>
    <row r="495" spans="1:3" ht="16.5">
      <c r="A495" s="27"/>
      <c r="B495" s="29"/>
      <c r="C495" s="29"/>
    </row>
    <row r="496" spans="1:3" ht="16.5">
      <c r="A496" s="27"/>
      <c r="B496" s="29"/>
      <c r="C496" s="29"/>
    </row>
    <row r="497" spans="1:3" ht="16.5">
      <c r="A497" s="27"/>
      <c r="B497" s="29"/>
      <c r="C497" s="29"/>
    </row>
    <row r="498" spans="1:3" ht="16.5">
      <c r="A498" s="27"/>
      <c r="B498" s="29"/>
      <c r="C498" s="29"/>
    </row>
    <row r="499" spans="1:3" ht="16.5">
      <c r="A499" s="27"/>
      <c r="B499" s="29"/>
      <c r="C499" s="29"/>
    </row>
    <row r="500" spans="1:3" ht="16.5">
      <c r="A500" s="27"/>
      <c r="B500" s="29"/>
      <c r="C500" s="29"/>
    </row>
    <row r="501" spans="1:3" ht="16.5">
      <c r="A501" s="27"/>
      <c r="B501" s="29"/>
      <c r="C501" s="29"/>
    </row>
    <row r="502" spans="1:3" ht="16.5">
      <c r="A502" s="27"/>
      <c r="B502" s="29"/>
      <c r="C502" s="29"/>
    </row>
    <row r="503" spans="1:3" ht="16.5">
      <c r="A503" s="27"/>
      <c r="B503" s="29"/>
      <c r="C503" s="29"/>
    </row>
    <row r="504" spans="1:3" ht="16.5">
      <c r="A504" s="27"/>
      <c r="B504" s="29"/>
      <c r="C504" s="29"/>
    </row>
    <row r="505" spans="1:3" ht="16.5">
      <c r="A505" s="27"/>
      <c r="B505" s="29"/>
      <c r="C505" s="29"/>
    </row>
    <row r="506" spans="1:3" ht="16.5">
      <c r="A506" s="27"/>
      <c r="B506" s="29"/>
      <c r="C506" s="29"/>
    </row>
    <row r="507" spans="1:3" ht="16.5">
      <c r="A507" s="27"/>
      <c r="B507" s="29"/>
      <c r="C507" s="29"/>
    </row>
    <row r="508" spans="1:3" ht="16.5">
      <c r="A508" s="27"/>
      <c r="B508" s="29"/>
      <c r="C508" s="29"/>
    </row>
    <row r="509" spans="1:3" ht="16.5">
      <c r="A509" s="27"/>
      <c r="B509" s="29"/>
      <c r="C509" s="29"/>
    </row>
    <row r="510" spans="1:3" ht="16.5">
      <c r="A510" s="27"/>
      <c r="B510" s="29"/>
      <c r="C510" s="29"/>
    </row>
    <row r="511" spans="1:3" ht="16.5">
      <c r="A511" s="27"/>
      <c r="B511" s="29"/>
      <c r="C511" s="29"/>
    </row>
    <row r="512" spans="1:3" ht="16.5">
      <c r="A512" s="27"/>
      <c r="B512" s="29"/>
      <c r="C512" s="29"/>
    </row>
    <row r="513" spans="1:3" ht="16.5">
      <c r="A513" s="27"/>
      <c r="B513" s="29"/>
      <c r="C513" s="29"/>
    </row>
    <row r="514" spans="1:3" ht="16.5">
      <c r="A514" s="27"/>
      <c r="B514" s="29"/>
      <c r="C514" s="29"/>
    </row>
    <row r="515" spans="1:3" ht="16.5">
      <c r="A515" s="27"/>
      <c r="B515" s="29"/>
      <c r="C515" s="29"/>
    </row>
    <row r="516" spans="1:3" ht="16.5">
      <c r="A516" s="27"/>
      <c r="B516" s="29"/>
      <c r="C516" s="29"/>
    </row>
    <row r="517" spans="1:3" ht="16.5">
      <c r="A517" s="27"/>
      <c r="B517" s="29"/>
      <c r="C517" s="29"/>
    </row>
    <row r="518" spans="1:3" ht="16.5">
      <c r="A518" s="27"/>
      <c r="B518" s="29"/>
      <c r="C518" s="29"/>
    </row>
    <row r="519" spans="1:3" ht="16.5">
      <c r="A519" s="27"/>
      <c r="B519" s="29"/>
      <c r="C519" s="29"/>
    </row>
    <row r="520" spans="1:3" ht="16.5">
      <c r="A520" s="27"/>
      <c r="B520" s="29"/>
      <c r="C520" s="29"/>
    </row>
    <row r="521" spans="1:3" ht="16.5">
      <c r="A521" s="27"/>
      <c r="B521" s="29"/>
      <c r="C521" s="29"/>
    </row>
    <row r="522" spans="1:3" ht="16.5">
      <c r="A522" s="27"/>
      <c r="B522" s="29"/>
      <c r="C522" s="29"/>
    </row>
    <row r="523" spans="1:3" ht="16.5">
      <c r="A523" s="27"/>
      <c r="B523" s="29"/>
      <c r="C523" s="29"/>
    </row>
    <row r="524" spans="1:3" ht="16.5">
      <c r="A524" s="27"/>
      <c r="B524" s="29"/>
      <c r="C524" s="29"/>
    </row>
    <row r="525" spans="1:3" ht="16.5">
      <c r="A525" s="27"/>
      <c r="B525" s="29"/>
      <c r="C525" s="29"/>
    </row>
    <row r="526" spans="1:3" ht="16.5">
      <c r="A526" s="27"/>
      <c r="B526" s="29"/>
      <c r="C526" s="29"/>
    </row>
    <row r="527" spans="1:3" ht="16.5">
      <c r="A527" s="27"/>
      <c r="B527" s="29"/>
      <c r="C527" s="29"/>
    </row>
    <row r="528" spans="1:3" ht="16.5">
      <c r="A528" s="27"/>
      <c r="B528" s="29"/>
      <c r="C528" s="29"/>
    </row>
    <row r="529" spans="1:3" ht="16.5">
      <c r="A529" s="27"/>
      <c r="B529" s="29"/>
      <c r="C529" s="29"/>
    </row>
    <row r="530" spans="1:3" ht="16.5">
      <c r="A530" s="27"/>
      <c r="B530" s="29"/>
      <c r="C530" s="29"/>
    </row>
    <row r="531" spans="1:3" ht="16.5">
      <c r="A531" s="27"/>
      <c r="B531" s="29"/>
      <c r="C531" s="29"/>
    </row>
    <row r="532" spans="1:3" ht="16.5">
      <c r="A532" s="27"/>
      <c r="B532" s="29"/>
      <c r="C532" s="29"/>
    </row>
    <row r="533" spans="1:3" ht="16.5">
      <c r="A533" s="27"/>
      <c r="B533" s="29"/>
      <c r="C533" s="29"/>
    </row>
    <row r="534" spans="1:3" ht="16.5">
      <c r="A534" s="27"/>
      <c r="B534" s="29"/>
      <c r="C534" s="29"/>
    </row>
    <row r="535" spans="1:3" ht="16.5">
      <c r="A535" s="27"/>
      <c r="B535" s="29"/>
      <c r="C535" s="29"/>
    </row>
    <row r="536" spans="1:3" ht="16.5">
      <c r="A536" s="27"/>
      <c r="B536" s="29"/>
      <c r="C536" s="29"/>
    </row>
    <row r="537" spans="1:3" ht="16.5">
      <c r="A537" s="27"/>
      <c r="B537" s="29"/>
      <c r="C537" s="29"/>
    </row>
    <row r="538" spans="1:3" ht="16.5">
      <c r="A538" s="27"/>
      <c r="B538" s="29"/>
      <c r="C538" s="29"/>
    </row>
    <row r="539" spans="1:3" ht="16.5">
      <c r="A539" s="27"/>
      <c r="B539" s="29"/>
      <c r="C539" s="29"/>
    </row>
    <row r="540" spans="1:3" ht="16.5">
      <c r="A540" s="27"/>
      <c r="B540" s="29"/>
      <c r="C540" s="29"/>
    </row>
    <row r="541" spans="1:3" ht="16.5">
      <c r="A541" s="27"/>
      <c r="B541" s="29"/>
      <c r="C541" s="29"/>
    </row>
    <row r="542" spans="1:3" ht="16.5">
      <c r="A542" s="27"/>
      <c r="B542" s="29"/>
      <c r="C542" s="29"/>
    </row>
    <row r="543" spans="1:3" ht="16.5">
      <c r="A543" s="27"/>
      <c r="B543" s="29"/>
      <c r="C543" s="29"/>
    </row>
    <row r="544" spans="1:3" ht="16.5">
      <c r="A544" s="27"/>
      <c r="B544" s="29"/>
      <c r="C544" s="29"/>
    </row>
    <row r="545" spans="1:3" ht="16.5">
      <c r="A545" s="27"/>
      <c r="B545" s="29"/>
      <c r="C545" s="29"/>
    </row>
    <row r="546" spans="1:3" ht="16.5">
      <c r="A546" s="27"/>
      <c r="B546" s="29"/>
      <c r="C546" s="29"/>
    </row>
    <row r="547" spans="1:3" ht="16.5">
      <c r="A547" s="27"/>
      <c r="B547" s="29"/>
      <c r="C547" s="29"/>
    </row>
    <row r="548" spans="1:3" ht="16.5">
      <c r="A548" s="27"/>
      <c r="B548" s="29"/>
      <c r="C548" s="29"/>
    </row>
    <row r="549" spans="1:3" ht="16.5">
      <c r="A549" s="27"/>
      <c r="B549" s="29"/>
      <c r="C549" s="29"/>
    </row>
    <row r="550" spans="1:3" ht="16.5">
      <c r="A550" s="27"/>
      <c r="B550" s="29"/>
      <c r="C550" s="29"/>
    </row>
    <row r="551" spans="1:3" ht="16.5">
      <c r="A551" s="27"/>
      <c r="B551" s="29"/>
      <c r="C551" s="29"/>
    </row>
    <row r="552" spans="1:3" ht="16.5">
      <c r="A552" s="27"/>
      <c r="B552" s="29"/>
      <c r="C552" s="29"/>
    </row>
    <row r="553" spans="1:3" ht="16.5">
      <c r="A553" s="27"/>
      <c r="B553" s="29"/>
      <c r="C553" s="29"/>
    </row>
    <row r="554" spans="1:3" ht="16.5">
      <c r="A554" s="27"/>
      <c r="B554" s="29"/>
      <c r="C554" s="29"/>
    </row>
    <row r="555" spans="1:3" ht="16.5">
      <c r="A555" s="27"/>
      <c r="B555" s="29"/>
      <c r="C555" s="29"/>
    </row>
    <row r="556" spans="1:3" ht="16.5">
      <c r="A556" s="27"/>
      <c r="B556" s="29"/>
      <c r="C556" s="29"/>
    </row>
    <row r="557" spans="1:3" ht="16.5">
      <c r="A557" s="27"/>
      <c r="B557" s="29"/>
      <c r="C557" s="29"/>
    </row>
    <row r="558" spans="1:3" ht="16.5">
      <c r="A558" s="27"/>
      <c r="B558" s="29"/>
      <c r="C558" s="29"/>
    </row>
    <row r="559" spans="1:3" ht="16.5">
      <c r="A559" s="27"/>
      <c r="B559" s="29"/>
      <c r="C559" s="29"/>
    </row>
    <row r="560" spans="1:3" ht="16.5">
      <c r="A560" s="27"/>
      <c r="B560" s="29"/>
      <c r="C560" s="29"/>
    </row>
    <row r="561" spans="1:3" ht="16.5">
      <c r="A561" s="27"/>
      <c r="B561" s="29"/>
      <c r="C561" s="29"/>
    </row>
    <row r="562" spans="1:3" ht="16.5">
      <c r="A562" s="27"/>
      <c r="B562" s="29"/>
      <c r="C562" s="29"/>
    </row>
    <row r="563" spans="1:3" ht="16.5">
      <c r="A563" s="27"/>
      <c r="B563" s="29"/>
      <c r="C563" s="29"/>
    </row>
    <row r="564" spans="1:3" ht="16.5">
      <c r="A564" s="27"/>
      <c r="B564" s="29"/>
      <c r="C564" s="29"/>
    </row>
    <row r="565" spans="1:3" ht="16.5">
      <c r="A565" s="27"/>
      <c r="B565" s="29"/>
      <c r="C565" s="29"/>
    </row>
    <row r="566" spans="1:3" ht="16.5">
      <c r="A566" s="27"/>
      <c r="B566" s="29"/>
      <c r="C566" s="29"/>
    </row>
    <row r="567" spans="1:3" ht="16.5">
      <c r="A567" s="27"/>
      <c r="B567" s="29"/>
      <c r="C567" s="29"/>
    </row>
    <row r="568" spans="1:3" ht="16.5">
      <c r="A568" s="27"/>
      <c r="B568" s="29"/>
      <c r="C568" s="29"/>
    </row>
    <row r="569" spans="1:3" ht="16.5">
      <c r="A569" s="27"/>
      <c r="B569" s="29"/>
      <c r="C569" s="29"/>
    </row>
    <row r="570" spans="1:3" ht="16.5">
      <c r="A570" s="27"/>
      <c r="B570" s="29"/>
      <c r="C570" s="29"/>
    </row>
    <row r="571" spans="1:3" ht="16.5">
      <c r="A571" s="27"/>
      <c r="B571" s="29"/>
      <c r="C571" s="29"/>
    </row>
    <row r="572" spans="1:3" ht="16.5">
      <c r="A572" s="27"/>
      <c r="B572" s="29"/>
      <c r="C572" s="29"/>
    </row>
    <row r="573" spans="1:3" ht="16.5">
      <c r="A573" s="27"/>
      <c r="B573" s="29"/>
      <c r="C573" s="29"/>
    </row>
    <row r="574" spans="1:3" ht="16.5">
      <c r="A574" s="27"/>
      <c r="B574" s="29"/>
      <c r="C574" s="29"/>
    </row>
    <row r="575" spans="1:3" ht="16.5">
      <c r="A575" s="27"/>
      <c r="B575" s="29"/>
      <c r="C575" s="29"/>
    </row>
    <row r="576" spans="1:3" ht="16.5">
      <c r="A576" s="27"/>
      <c r="B576" s="29"/>
      <c r="C576" s="29"/>
    </row>
    <row r="577" spans="1:3" ht="16.5">
      <c r="A577" s="27"/>
      <c r="B577" s="29"/>
      <c r="C577" s="29"/>
    </row>
    <row r="578" spans="1:3" ht="16.5">
      <c r="A578" s="27"/>
      <c r="B578" s="29"/>
      <c r="C578" s="29"/>
    </row>
    <row r="579" spans="1:3" ht="16.5">
      <c r="A579" s="27"/>
      <c r="B579" s="29"/>
      <c r="C579" s="29"/>
    </row>
    <row r="580" spans="1:3" ht="16.5">
      <c r="A580" s="27"/>
      <c r="B580" s="29"/>
      <c r="C580" s="29"/>
    </row>
    <row r="581" spans="1:3" ht="16.5">
      <c r="A581" s="27"/>
      <c r="B581" s="29"/>
      <c r="C581" s="29"/>
    </row>
    <row r="582" spans="1:3" ht="16.5">
      <c r="A582" s="27"/>
      <c r="B582" s="29"/>
      <c r="C582" s="29"/>
    </row>
    <row r="583" spans="1:3" ht="16.5">
      <c r="A583" s="27"/>
      <c r="B583" s="29"/>
      <c r="C583" s="29"/>
    </row>
    <row r="584" spans="1:3" ht="16.5">
      <c r="A584" s="27"/>
      <c r="B584" s="29"/>
      <c r="C584" s="29"/>
    </row>
    <row r="585" spans="1:3" ht="16.5">
      <c r="A585" s="27"/>
      <c r="B585" s="29"/>
      <c r="C585" s="29"/>
    </row>
    <row r="586" spans="1:3" ht="16.5">
      <c r="A586" s="27"/>
      <c r="B586" s="29"/>
      <c r="C586" s="29"/>
    </row>
    <row r="587" spans="1:3" ht="16.5">
      <c r="A587" s="27"/>
      <c r="B587" s="29"/>
      <c r="C587" s="29"/>
    </row>
    <row r="588" spans="1:3" ht="16.5">
      <c r="A588" s="27"/>
      <c r="B588" s="29"/>
      <c r="C588" s="29"/>
    </row>
    <row r="589" spans="1:3" ht="16.5">
      <c r="A589" s="27"/>
      <c r="B589" s="29"/>
      <c r="C589" s="29"/>
    </row>
    <row r="590" spans="1:3" ht="16.5">
      <c r="A590" s="27"/>
      <c r="B590" s="29"/>
      <c r="C590" s="29"/>
    </row>
    <row r="591" spans="1:3" ht="16.5">
      <c r="A591" s="27"/>
      <c r="B591" s="29"/>
      <c r="C591" s="29"/>
    </row>
    <row r="592" spans="1:3" ht="16.5">
      <c r="A592" s="27"/>
      <c r="B592" s="29"/>
      <c r="C592" s="29"/>
    </row>
    <row r="593" spans="1:3" ht="16.5">
      <c r="A593" s="27"/>
      <c r="B593" s="29"/>
      <c r="C593" s="29"/>
    </row>
    <row r="594" spans="1:3" ht="16.5">
      <c r="A594" s="27"/>
      <c r="B594" s="29"/>
      <c r="C594" s="29"/>
    </row>
    <row r="595" spans="1:3" ht="16.5">
      <c r="A595" s="27"/>
      <c r="B595" s="29"/>
      <c r="C595" s="29"/>
    </row>
    <row r="596" spans="1:3" ht="16.5">
      <c r="A596" s="27"/>
      <c r="B596" s="29"/>
      <c r="C596" s="29"/>
    </row>
    <row r="597" spans="1:3" ht="16.5">
      <c r="A597" s="27"/>
      <c r="B597" s="29"/>
      <c r="C597" s="29"/>
    </row>
    <row r="598" spans="1:3" ht="16.5">
      <c r="A598" s="27"/>
      <c r="B598" s="29"/>
      <c r="C598" s="29"/>
    </row>
    <row r="599" spans="1:3" ht="16.5">
      <c r="A599" s="27"/>
      <c r="B599" s="29"/>
      <c r="C599" s="29"/>
    </row>
    <row r="600" spans="1:3" ht="16.5">
      <c r="A600" s="27"/>
      <c r="B600" s="29"/>
      <c r="C600" s="29"/>
    </row>
    <row r="601" spans="1:3" ht="16.5">
      <c r="A601" s="27"/>
      <c r="B601" s="29"/>
      <c r="C601" s="29"/>
    </row>
    <row r="602" spans="1:3" ht="16.5">
      <c r="A602" s="27"/>
      <c r="B602" s="29"/>
      <c r="C602" s="29"/>
    </row>
    <row r="603" spans="1:3" ht="16.5">
      <c r="A603" s="27"/>
      <c r="B603" s="29"/>
      <c r="C603" s="29"/>
    </row>
    <row r="604" spans="1:3" ht="16.5">
      <c r="A604" s="27"/>
      <c r="B604" s="29"/>
      <c r="C604" s="29"/>
    </row>
    <row r="605" spans="1:3" ht="16.5">
      <c r="A605" s="27"/>
      <c r="B605" s="29"/>
      <c r="C605" s="29"/>
    </row>
    <row r="606" spans="1:3" ht="16.5">
      <c r="A606" s="27"/>
      <c r="B606" s="29"/>
      <c r="C606" s="29"/>
    </row>
    <row r="607" spans="1:3" ht="16.5">
      <c r="A607" s="27"/>
      <c r="B607" s="29"/>
      <c r="C607" s="29"/>
    </row>
    <row r="608" spans="1:3" ht="16.5">
      <c r="A608" s="27"/>
      <c r="B608" s="29"/>
      <c r="C608" s="29"/>
    </row>
    <row r="609" spans="1:3" ht="16.5">
      <c r="A609" s="27"/>
      <c r="B609" s="29"/>
      <c r="C609" s="29"/>
    </row>
    <row r="610" spans="1:3" ht="16.5">
      <c r="A610" s="27"/>
      <c r="B610" s="29"/>
      <c r="C610" s="29"/>
    </row>
    <row r="611" spans="1:3" ht="16.5">
      <c r="A611" s="27"/>
      <c r="B611" s="29"/>
      <c r="C611" s="29"/>
    </row>
    <row r="612" spans="1:3" ht="16.5">
      <c r="A612" s="27"/>
      <c r="B612" s="29"/>
      <c r="C612" s="29"/>
    </row>
    <row r="613" spans="1:3" ht="16.5">
      <c r="A613" s="27"/>
      <c r="B613" s="29"/>
      <c r="C613" s="29"/>
    </row>
    <row r="614" spans="1:3" ht="16.5">
      <c r="A614" s="27"/>
      <c r="B614" s="29"/>
      <c r="C614" s="29"/>
    </row>
    <row r="615" spans="1:3" ht="16.5">
      <c r="A615" s="27"/>
      <c r="B615" s="29"/>
      <c r="C615" s="29"/>
    </row>
    <row r="616" spans="1:3" ht="16.5">
      <c r="A616" s="27"/>
      <c r="B616" s="29"/>
      <c r="C616" s="29"/>
    </row>
    <row r="617" spans="1:3" ht="16.5">
      <c r="A617" s="27"/>
      <c r="B617" s="29"/>
      <c r="C617" s="29"/>
    </row>
    <row r="618" spans="1:3" ht="16.5">
      <c r="A618" s="27"/>
      <c r="B618" s="29"/>
      <c r="C618" s="29"/>
    </row>
    <row r="619" spans="1:3" ht="16.5">
      <c r="A619" s="27"/>
      <c r="B619" s="29"/>
      <c r="C619" s="29"/>
    </row>
    <row r="620" spans="1:3" ht="16.5">
      <c r="A620" s="27"/>
      <c r="B620" s="29"/>
      <c r="C620" s="29"/>
    </row>
    <row r="621" spans="1:3" ht="16.5">
      <c r="A621" s="27"/>
      <c r="B621" s="29"/>
      <c r="C621" s="29"/>
    </row>
    <row r="622" spans="1:3" ht="16.5">
      <c r="A622" s="27"/>
      <c r="B622" s="29"/>
      <c r="C622" s="29"/>
    </row>
    <row r="623" spans="1:3" ht="16.5">
      <c r="A623" s="27"/>
      <c r="B623" s="29"/>
      <c r="C623" s="29"/>
    </row>
    <row r="624" spans="1:3" ht="16.5">
      <c r="A624" s="27"/>
      <c r="B624" s="29"/>
      <c r="C624" s="29"/>
    </row>
    <row r="625" spans="1:3" ht="16.5">
      <c r="A625" s="27"/>
      <c r="B625" s="29"/>
      <c r="C625" s="29"/>
    </row>
    <row r="626" spans="1:3" ht="16.5">
      <c r="A626" s="27"/>
      <c r="B626" s="29"/>
      <c r="C626" s="29"/>
    </row>
    <row r="627" spans="1:3" ht="16.5">
      <c r="A627" s="27"/>
      <c r="B627" s="29"/>
      <c r="C627" s="29"/>
    </row>
    <row r="628" spans="1:3" ht="16.5">
      <c r="A628" s="27"/>
      <c r="B628" s="29"/>
      <c r="C628" s="29"/>
    </row>
    <row r="629" spans="1:3" ht="16.5">
      <c r="A629" s="27"/>
      <c r="B629" s="29"/>
      <c r="C629" s="29"/>
    </row>
    <row r="630" spans="1:3" ht="16.5">
      <c r="A630" s="27"/>
      <c r="B630" s="29"/>
      <c r="C630" s="29"/>
    </row>
    <row r="631" spans="1:3" ht="16.5">
      <c r="A631" s="27"/>
      <c r="B631" s="29"/>
      <c r="C631" s="29"/>
    </row>
    <row r="632" spans="1:3" ht="16.5">
      <c r="A632" s="27"/>
      <c r="B632" s="29"/>
      <c r="C632" s="29"/>
    </row>
    <row r="633" spans="1:3" ht="16.5">
      <c r="A633" s="27"/>
      <c r="B633" s="29"/>
      <c r="C633" s="29"/>
    </row>
    <row r="634" spans="1:3" ht="16.5">
      <c r="A634" s="27"/>
      <c r="B634" s="29"/>
      <c r="C634" s="29"/>
    </row>
    <row r="635" spans="1:3" ht="16.5">
      <c r="A635" s="27"/>
      <c r="B635" s="29"/>
      <c r="C635" s="29"/>
    </row>
    <row r="636" spans="1:3" ht="16.5">
      <c r="A636" s="27"/>
      <c r="B636" s="29"/>
      <c r="C636" s="29"/>
    </row>
    <row r="637" spans="1:3" ht="16.5">
      <c r="A637" s="27"/>
      <c r="B637" s="29"/>
      <c r="C637" s="29"/>
    </row>
    <row r="638" spans="1:3" ht="16.5">
      <c r="A638" s="27"/>
      <c r="B638" s="29"/>
      <c r="C638" s="29"/>
    </row>
    <row r="639" spans="1:3" ht="16.5">
      <c r="A639" s="27"/>
      <c r="B639" s="29"/>
      <c r="C639" s="29"/>
    </row>
    <row r="640" spans="1:3" ht="16.5">
      <c r="A640" s="27"/>
      <c r="B640" s="29"/>
      <c r="C640" s="29"/>
    </row>
    <row r="641" spans="1:3" ht="16.5">
      <c r="A641" s="27"/>
      <c r="B641" s="29"/>
      <c r="C641" s="29"/>
    </row>
    <row r="642" spans="1:3" ht="16.5">
      <c r="A642" s="27"/>
      <c r="B642" s="29"/>
      <c r="C642" s="29"/>
    </row>
    <row r="643" spans="1:3" ht="16.5">
      <c r="A643" s="27"/>
      <c r="B643" s="29"/>
      <c r="C643" s="29"/>
    </row>
    <row r="644" spans="1:3" ht="16.5">
      <c r="A644" s="27"/>
      <c r="B644" s="29"/>
      <c r="C644" s="29"/>
    </row>
    <row r="645" spans="1:3" ht="16.5">
      <c r="A645" s="27"/>
      <c r="B645" s="29"/>
      <c r="C645" s="29"/>
    </row>
    <row r="646" spans="1:3" ht="16.5">
      <c r="A646" s="27"/>
      <c r="B646" s="29"/>
      <c r="C646" s="29"/>
    </row>
    <row r="647" spans="1:3" ht="16.5">
      <c r="A647" s="27"/>
      <c r="B647" s="29"/>
      <c r="C647" s="29"/>
    </row>
    <row r="648" spans="1:3" ht="16.5">
      <c r="A648" s="27"/>
      <c r="B648" s="29"/>
      <c r="C648" s="29"/>
    </row>
    <row r="649" spans="1:3" ht="16.5">
      <c r="A649" s="27"/>
      <c r="B649" s="29"/>
      <c r="C649" s="29"/>
    </row>
    <row r="650" spans="1:3" ht="16.5">
      <c r="A650" s="27"/>
      <c r="B650" s="29"/>
      <c r="C650" s="29"/>
    </row>
    <row r="651" spans="1:3" ht="16.5">
      <c r="A651" s="27"/>
      <c r="B651" s="29"/>
      <c r="C651" s="29"/>
    </row>
    <row r="652" spans="1:3" ht="16.5">
      <c r="A652" s="27"/>
      <c r="B652" s="29"/>
      <c r="C652" s="29"/>
    </row>
    <row r="653" spans="1:3" ht="16.5">
      <c r="A653" s="27"/>
      <c r="B653" s="29"/>
      <c r="C653" s="29"/>
    </row>
    <row r="654" spans="1:3" ht="16.5">
      <c r="A654" s="27"/>
      <c r="B654" s="29"/>
      <c r="C654" s="29"/>
    </row>
    <row r="655" spans="1:3" ht="16.5">
      <c r="A655" s="27"/>
      <c r="B655" s="29"/>
      <c r="C655" s="29"/>
    </row>
    <row r="656" spans="1:3" ht="16.5">
      <c r="A656" s="27"/>
      <c r="B656" s="29"/>
      <c r="C656" s="29"/>
    </row>
    <row r="657" spans="1:3" ht="16.5">
      <c r="A657" s="27"/>
      <c r="B657" s="29"/>
      <c r="C657" s="29"/>
    </row>
    <row r="658" spans="1:3" ht="16.5">
      <c r="A658" s="27"/>
      <c r="B658" s="29"/>
      <c r="C658" s="29"/>
    </row>
    <row r="659" spans="1:3" ht="16.5">
      <c r="A659" s="27"/>
      <c r="B659" s="29"/>
      <c r="C659" s="29"/>
    </row>
    <row r="660" spans="1:3" ht="16.5">
      <c r="A660" s="27"/>
      <c r="B660" s="29"/>
      <c r="C660" s="29"/>
    </row>
    <row r="661" spans="1:3" ht="16.5">
      <c r="A661" s="27"/>
      <c r="B661" s="29"/>
      <c r="C661" s="29"/>
    </row>
    <row r="662" spans="1:3" ht="16.5">
      <c r="A662" s="27"/>
      <c r="B662" s="29"/>
      <c r="C662" s="29"/>
    </row>
    <row r="663" spans="1:3" ht="16.5">
      <c r="A663" s="27"/>
      <c r="B663" s="29"/>
      <c r="C663" s="29"/>
    </row>
    <row r="664" spans="1:3" ht="16.5">
      <c r="A664" s="27"/>
      <c r="B664" s="29"/>
      <c r="C664" s="29"/>
    </row>
    <row r="665" spans="1:3" ht="16.5">
      <c r="A665" s="27"/>
      <c r="B665" s="29"/>
      <c r="C665" s="29"/>
    </row>
    <row r="666" spans="1:3" ht="16.5">
      <c r="A666" s="27"/>
      <c r="B666" s="29"/>
      <c r="C666" s="29"/>
    </row>
    <row r="667" spans="1:3" ht="16.5">
      <c r="A667" s="27"/>
      <c r="B667" s="29"/>
      <c r="C667" s="29"/>
    </row>
    <row r="668" spans="1:3" ht="16.5">
      <c r="A668" s="27"/>
      <c r="B668" s="29"/>
      <c r="C668" s="29"/>
    </row>
    <row r="669" spans="1:3" ht="16.5">
      <c r="A669" s="27"/>
      <c r="B669" s="29"/>
      <c r="C669" s="29"/>
    </row>
    <row r="670" spans="1:3" ht="16.5">
      <c r="A670" s="27"/>
      <c r="B670" s="29"/>
      <c r="C670" s="29"/>
    </row>
    <row r="671" spans="1:3" ht="16.5">
      <c r="A671" s="27"/>
      <c r="B671" s="29"/>
      <c r="C671" s="29"/>
    </row>
    <row r="672" spans="1:3" ht="16.5">
      <c r="A672" s="27"/>
      <c r="B672" s="29"/>
      <c r="C672" s="29"/>
    </row>
    <row r="673" spans="1:3" ht="16.5">
      <c r="A673" s="27"/>
      <c r="B673" s="29"/>
      <c r="C673" s="29"/>
    </row>
    <row r="674" spans="1:3" ht="16.5">
      <c r="A674" s="27"/>
      <c r="B674" s="29"/>
      <c r="C674" s="29"/>
    </row>
    <row r="675" spans="1:3" ht="16.5">
      <c r="A675" s="27"/>
      <c r="B675" s="29"/>
      <c r="C675" s="29"/>
    </row>
    <row r="676" spans="1:3" ht="16.5">
      <c r="A676" s="27"/>
      <c r="B676" s="29"/>
      <c r="C676" s="29"/>
    </row>
    <row r="677" spans="1:3" ht="16.5">
      <c r="A677" s="27"/>
      <c r="B677" s="29"/>
      <c r="C677" s="29"/>
    </row>
    <row r="678" spans="1:3" ht="16.5">
      <c r="A678" s="27"/>
      <c r="B678" s="29"/>
      <c r="C678" s="29"/>
    </row>
    <row r="679" spans="1:3" ht="16.5">
      <c r="A679" s="27"/>
      <c r="B679" s="29"/>
      <c r="C679" s="29"/>
    </row>
    <row r="680" spans="1:3" ht="16.5">
      <c r="A680" s="27"/>
      <c r="B680" s="29"/>
      <c r="C680" s="29"/>
    </row>
    <row r="681" spans="1:3" ht="16.5">
      <c r="A681" s="27"/>
      <c r="B681" s="29"/>
      <c r="C681" s="29"/>
    </row>
    <row r="682" spans="1:3" ht="16.5">
      <c r="A682" s="27"/>
      <c r="B682" s="29"/>
      <c r="C682" s="29"/>
    </row>
    <row r="683" spans="1:3" ht="16.5">
      <c r="A683" s="27"/>
      <c r="B683" s="29"/>
      <c r="C683" s="29"/>
    </row>
    <row r="684" spans="1:3" ht="16.5">
      <c r="A684" s="27"/>
      <c r="B684" s="29"/>
      <c r="C684" s="29"/>
    </row>
    <row r="685" spans="1:3" ht="16.5">
      <c r="A685" s="27"/>
      <c r="B685" s="29"/>
      <c r="C685" s="29"/>
    </row>
    <row r="686" spans="1:3" ht="16.5">
      <c r="A686" s="27"/>
      <c r="B686" s="29"/>
      <c r="C686" s="29"/>
    </row>
    <row r="687" spans="1:3" ht="16.5">
      <c r="A687" s="27"/>
      <c r="B687" s="29"/>
      <c r="C687" s="29"/>
    </row>
    <row r="688" spans="1:3" ht="16.5">
      <c r="A688" s="27"/>
      <c r="B688" s="29"/>
      <c r="C688" s="29"/>
    </row>
    <row r="689" spans="1:3" ht="16.5">
      <c r="A689" s="27"/>
      <c r="B689" s="29"/>
      <c r="C689" s="29"/>
    </row>
    <row r="690" spans="1:3" ht="16.5">
      <c r="A690" s="27"/>
      <c r="B690" s="29"/>
      <c r="C690" s="29"/>
    </row>
    <row r="691" spans="1:3" ht="16.5">
      <c r="A691" s="27"/>
      <c r="B691" s="29"/>
      <c r="C691" s="29"/>
    </row>
    <row r="692" spans="1:3" ht="16.5">
      <c r="A692" s="27"/>
      <c r="B692" s="29"/>
      <c r="C692" s="29"/>
    </row>
    <row r="693" spans="1:3" ht="16.5">
      <c r="A693" s="27"/>
      <c r="B693" s="29"/>
      <c r="C693" s="29"/>
    </row>
    <row r="694" spans="1:3" ht="16.5">
      <c r="A694" s="27"/>
      <c r="B694" s="29"/>
      <c r="C694" s="29"/>
    </row>
    <row r="695" spans="1:3" ht="16.5">
      <c r="A695" s="27"/>
      <c r="B695" s="29"/>
      <c r="C695" s="29"/>
    </row>
    <row r="696" spans="1:3" ht="16.5">
      <c r="A696" s="27"/>
      <c r="B696" s="29"/>
      <c r="C696" s="29"/>
    </row>
    <row r="697" spans="1:3" ht="16.5">
      <c r="A697" s="27"/>
      <c r="B697" s="29"/>
      <c r="C697" s="29"/>
    </row>
    <row r="698" spans="1:3" ht="16.5">
      <c r="A698" s="27"/>
      <c r="B698" s="29"/>
      <c r="C698" s="29"/>
    </row>
    <row r="699" spans="1:3" ht="16.5">
      <c r="A699" s="27"/>
      <c r="B699" s="29"/>
      <c r="C699" s="29"/>
    </row>
    <row r="700" spans="1:3" ht="16.5">
      <c r="A700" s="27"/>
      <c r="B700" s="29"/>
      <c r="C700" s="29"/>
    </row>
    <row r="701" spans="1:3" ht="16.5">
      <c r="A701" s="27"/>
      <c r="B701" s="29"/>
      <c r="C701" s="29"/>
    </row>
    <row r="702" spans="1:3" ht="16.5">
      <c r="A702" s="27"/>
      <c r="B702" s="29"/>
      <c r="C702" s="29"/>
    </row>
    <row r="703" spans="1:3" ht="16.5">
      <c r="A703" s="27"/>
      <c r="B703" s="29"/>
      <c r="C703" s="29"/>
    </row>
    <row r="704" spans="1:3" ht="16.5">
      <c r="A704" s="27"/>
      <c r="B704" s="29"/>
      <c r="C704" s="29"/>
    </row>
    <row r="705" spans="1:3" ht="16.5">
      <c r="A705" s="27"/>
      <c r="B705" s="29"/>
      <c r="C705" s="29"/>
    </row>
    <row r="706" spans="1:3" ht="16.5">
      <c r="A706" s="27"/>
      <c r="B706" s="29"/>
      <c r="C706" s="29"/>
    </row>
    <row r="707" spans="1:3" ht="16.5">
      <c r="A707" s="27"/>
      <c r="B707" s="29"/>
      <c r="C707" s="29"/>
    </row>
    <row r="708" spans="1:3" ht="16.5">
      <c r="A708" s="27"/>
      <c r="B708" s="29"/>
      <c r="C708" s="29"/>
    </row>
    <row r="709" spans="1:3" ht="16.5">
      <c r="A709" s="27"/>
      <c r="B709" s="29"/>
      <c r="C709" s="29"/>
    </row>
    <row r="710" spans="1:3" ht="16.5">
      <c r="A710" s="27"/>
      <c r="B710" s="29"/>
      <c r="C710" s="29"/>
    </row>
    <row r="711" spans="1:3" ht="16.5">
      <c r="A711" s="27"/>
      <c r="B711" s="29"/>
      <c r="C711" s="29"/>
    </row>
    <row r="712" spans="1:3" ht="16.5">
      <c r="A712" s="27"/>
      <c r="B712" s="29"/>
      <c r="C712" s="29"/>
    </row>
    <row r="713" spans="1:3" ht="16.5">
      <c r="A713" s="27"/>
      <c r="B713" s="29"/>
      <c r="C713" s="29"/>
    </row>
    <row r="714" spans="1:3" ht="16.5">
      <c r="A714" s="27"/>
      <c r="B714" s="29"/>
      <c r="C714" s="29"/>
    </row>
    <row r="715" spans="1:3" ht="16.5">
      <c r="A715" s="27"/>
      <c r="B715" s="29"/>
      <c r="C715" s="29"/>
    </row>
    <row r="716" spans="1:3" ht="16.5">
      <c r="A716" s="27"/>
      <c r="B716" s="29"/>
      <c r="C716" s="29"/>
    </row>
    <row r="717" spans="1:3" ht="16.5">
      <c r="A717" s="27"/>
      <c r="B717" s="29"/>
      <c r="C717" s="29"/>
    </row>
    <row r="718" spans="1:3" ht="16.5">
      <c r="A718" s="27"/>
      <c r="B718" s="29"/>
      <c r="C718" s="29"/>
    </row>
    <row r="719" spans="1:3" ht="16.5">
      <c r="A719" s="27"/>
      <c r="B719" s="29"/>
      <c r="C719" s="29"/>
    </row>
    <row r="720" spans="1:3" ht="16.5">
      <c r="A720" s="27"/>
      <c r="B720" s="29"/>
      <c r="C720" s="29"/>
    </row>
    <row r="721" spans="1:3" ht="16.5">
      <c r="A721" s="27"/>
      <c r="B721" s="29"/>
      <c r="C721" s="29"/>
    </row>
    <row r="722" spans="1:3" ht="16.5">
      <c r="A722" s="27"/>
      <c r="B722" s="29"/>
      <c r="C722" s="29"/>
    </row>
    <row r="723" spans="1:3" ht="16.5">
      <c r="A723" s="27"/>
      <c r="B723" s="29"/>
      <c r="C723" s="29"/>
    </row>
    <row r="724" spans="1:3" ht="16.5">
      <c r="A724" s="27"/>
      <c r="B724" s="29"/>
      <c r="C724" s="29"/>
    </row>
    <row r="725" spans="1:3" ht="16.5">
      <c r="A725" s="27"/>
      <c r="B725" s="29"/>
      <c r="C725" s="29"/>
    </row>
    <row r="726" spans="1:3" ht="16.5">
      <c r="A726" s="27"/>
      <c r="B726" s="29"/>
      <c r="C726" s="29"/>
    </row>
    <row r="727" spans="1:3" ht="16.5">
      <c r="A727" s="27"/>
      <c r="B727" s="29"/>
      <c r="C727" s="29"/>
    </row>
    <row r="728" spans="1:3" ht="16.5">
      <c r="A728" s="27"/>
      <c r="B728" s="29"/>
      <c r="C728" s="29"/>
    </row>
    <row r="729" spans="1:3" ht="16.5">
      <c r="A729" s="27"/>
      <c r="B729" s="29"/>
      <c r="C729" s="29"/>
    </row>
    <row r="730" spans="1:3" ht="16.5">
      <c r="A730" s="27"/>
      <c r="B730" s="29"/>
      <c r="C730" s="29"/>
    </row>
    <row r="731" spans="1:3" ht="16.5">
      <c r="A731" s="27"/>
      <c r="B731" s="29"/>
      <c r="C731" s="29"/>
    </row>
    <row r="732" spans="1:3" ht="16.5">
      <c r="A732" s="27"/>
      <c r="B732" s="29"/>
      <c r="C732" s="29"/>
    </row>
    <row r="733" spans="1:3" ht="16.5">
      <c r="A733" s="27"/>
      <c r="B733" s="29"/>
      <c r="C733" s="29"/>
    </row>
    <row r="734" spans="1:3" ht="16.5">
      <c r="A734" s="27"/>
      <c r="B734" s="29"/>
      <c r="C734" s="29"/>
    </row>
    <row r="735" spans="1:3" ht="16.5">
      <c r="A735" s="27"/>
      <c r="B735" s="29"/>
      <c r="C735" s="29"/>
    </row>
    <row r="736" spans="1:3" ht="16.5">
      <c r="A736" s="27"/>
      <c r="B736" s="29"/>
      <c r="C736" s="29"/>
    </row>
    <row r="737" spans="1:3" ht="16.5">
      <c r="A737" s="27"/>
      <c r="B737" s="29"/>
      <c r="C737" s="29"/>
    </row>
    <row r="738" spans="1:3" ht="16.5">
      <c r="A738" s="27"/>
      <c r="B738" s="29"/>
      <c r="C738" s="29"/>
    </row>
    <row r="739" spans="1:3" ht="16.5">
      <c r="A739" s="27"/>
      <c r="B739" s="29"/>
      <c r="C739" s="29"/>
    </row>
    <row r="740" spans="1:3" ht="16.5">
      <c r="A740" s="27"/>
      <c r="B740" s="29"/>
      <c r="C740" s="29"/>
    </row>
    <row r="741" spans="1:3" ht="16.5">
      <c r="A741" s="27"/>
      <c r="B741" s="29"/>
      <c r="C741" s="29"/>
    </row>
    <row r="742" spans="1:3" ht="16.5">
      <c r="A742" s="27"/>
      <c r="B742" s="29"/>
      <c r="C742" s="29"/>
    </row>
    <row r="743" spans="1:3" ht="16.5">
      <c r="A743" s="27"/>
      <c r="B743" s="29"/>
      <c r="C743" s="29"/>
    </row>
    <row r="744" spans="1:3" ht="16.5">
      <c r="A744" s="27"/>
      <c r="B744" s="29"/>
      <c r="C744" s="29"/>
    </row>
    <row r="745" spans="1:3" ht="16.5">
      <c r="A745" s="27"/>
      <c r="B745" s="29"/>
      <c r="C745" s="29"/>
    </row>
    <row r="746" spans="1:3" ht="16.5">
      <c r="A746" s="27"/>
      <c r="B746" s="29"/>
      <c r="C746" s="29"/>
    </row>
    <row r="747" spans="1:3" ht="16.5">
      <c r="A747" s="27"/>
      <c r="B747" s="29"/>
      <c r="C747" s="29"/>
    </row>
    <row r="748" spans="1:3" ht="16.5">
      <c r="A748" s="27"/>
      <c r="B748" s="29"/>
      <c r="C748" s="29"/>
    </row>
    <row r="749" spans="1:3" ht="16.5">
      <c r="A749" s="27"/>
      <c r="B749" s="29"/>
      <c r="C749" s="29"/>
    </row>
    <row r="750" spans="1:3" ht="16.5">
      <c r="A750" s="27"/>
      <c r="B750" s="29"/>
      <c r="C750" s="29"/>
    </row>
    <row r="751" spans="1:3" ht="16.5">
      <c r="A751" s="27"/>
      <c r="B751" s="29"/>
      <c r="C751" s="29"/>
    </row>
    <row r="752" spans="1:3" ht="16.5">
      <c r="A752" s="27"/>
      <c r="B752" s="29"/>
      <c r="C752" s="29"/>
    </row>
    <row r="753" spans="1:3" ht="16.5">
      <c r="A753" s="27"/>
      <c r="B753" s="29"/>
      <c r="C753" s="29"/>
    </row>
    <row r="754" spans="1:3" ht="16.5">
      <c r="A754" s="27"/>
      <c r="B754" s="29"/>
      <c r="C754" s="29"/>
    </row>
    <row r="755" spans="1:3" ht="16.5">
      <c r="A755" s="27"/>
      <c r="B755" s="29"/>
      <c r="C755" s="29"/>
    </row>
    <row r="756" spans="1:3" ht="16.5">
      <c r="A756" s="27"/>
      <c r="B756" s="29"/>
      <c r="C756" s="29"/>
    </row>
    <row r="757" spans="1:3" ht="16.5">
      <c r="A757" s="27"/>
      <c r="B757" s="29"/>
      <c r="C757" s="29"/>
    </row>
    <row r="758" spans="1:3" ht="16.5">
      <c r="A758" s="27"/>
      <c r="B758" s="29"/>
      <c r="C758" s="29"/>
    </row>
    <row r="759" spans="1:3" ht="16.5">
      <c r="A759" s="27"/>
      <c r="B759" s="29"/>
      <c r="C759" s="29"/>
    </row>
    <row r="760" spans="1:3" ht="16.5">
      <c r="A760" s="27"/>
      <c r="B760" s="29"/>
      <c r="C760" s="29"/>
    </row>
    <row r="761" spans="1:3" ht="16.5">
      <c r="A761" s="27"/>
      <c r="B761" s="29"/>
      <c r="C761" s="29"/>
    </row>
    <row r="762" spans="1:3" ht="16.5">
      <c r="A762" s="27"/>
      <c r="B762" s="29"/>
      <c r="C762" s="29"/>
    </row>
    <row r="763" spans="1:3" ht="16.5">
      <c r="A763" s="27"/>
      <c r="B763" s="29"/>
      <c r="C763" s="29"/>
    </row>
    <row r="764" spans="1:3" ht="16.5">
      <c r="A764" s="27"/>
      <c r="B764" s="29"/>
      <c r="C764" s="29"/>
    </row>
    <row r="765" spans="1:3" ht="16.5">
      <c r="A765" s="27"/>
      <c r="B765" s="29"/>
      <c r="C765" s="29"/>
    </row>
    <row r="766" spans="1:3" ht="16.5">
      <c r="A766" s="27"/>
      <c r="B766" s="29"/>
      <c r="C766" s="29"/>
    </row>
    <row r="767" spans="1:3" ht="16.5">
      <c r="A767" s="27"/>
      <c r="B767" s="29"/>
      <c r="C767" s="29"/>
    </row>
    <row r="768" spans="1:3" ht="16.5">
      <c r="A768" s="27"/>
      <c r="B768" s="29"/>
      <c r="C768" s="29"/>
    </row>
    <row r="769" spans="1:3" ht="16.5">
      <c r="A769" s="27"/>
      <c r="B769" s="29"/>
      <c r="C769" s="29"/>
    </row>
    <row r="770" spans="1:3" ht="16.5">
      <c r="A770" s="27"/>
      <c r="B770" s="29"/>
      <c r="C770" s="29"/>
    </row>
    <row r="771" spans="1:3" ht="16.5">
      <c r="A771" s="27"/>
      <c r="B771" s="29"/>
      <c r="C771" s="29"/>
    </row>
    <row r="772" spans="1:3" ht="16.5">
      <c r="A772" s="27"/>
      <c r="B772" s="29"/>
      <c r="C772" s="29"/>
    </row>
    <row r="773" spans="1:3" ht="16.5">
      <c r="A773" s="27"/>
      <c r="B773" s="29"/>
      <c r="C773" s="29"/>
    </row>
    <row r="774" spans="1:3" ht="16.5">
      <c r="A774" s="27"/>
      <c r="B774" s="29"/>
      <c r="C774" s="29"/>
    </row>
    <row r="775" spans="1:3" ht="16.5">
      <c r="A775" s="27"/>
      <c r="B775" s="29"/>
      <c r="C775" s="29"/>
    </row>
    <row r="776" spans="1:3" ht="16.5">
      <c r="A776" s="27"/>
      <c r="B776" s="29"/>
      <c r="C776" s="29"/>
    </row>
    <row r="777" spans="1:3" ht="16.5">
      <c r="A777" s="27"/>
      <c r="B777" s="29"/>
      <c r="C777" s="29"/>
    </row>
    <row r="778" spans="1:3" ht="16.5">
      <c r="A778" s="27"/>
      <c r="B778" s="29"/>
      <c r="C778" s="29"/>
    </row>
    <row r="779" spans="1:3" ht="16.5">
      <c r="A779" s="27"/>
      <c r="B779" s="29"/>
      <c r="C779" s="29"/>
    </row>
    <row r="780" spans="1:3" ht="16.5">
      <c r="A780" s="27"/>
      <c r="B780" s="29"/>
      <c r="C780" s="29"/>
    </row>
    <row r="781" spans="1:3" ht="16.5">
      <c r="A781" s="27"/>
      <c r="B781" s="29"/>
      <c r="C781" s="29"/>
    </row>
    <row r="782" spans="1:3" ht="16.5">
      <c r="A782" s="27"/>
      <c r="B782" s="29"/>
      <c r="C782" s="29"/>
    </row>
    <row r="783" spans="1:3" ht="16.5">
      <c r="A783" s="27"/>
      <c r="B783" s="29"/>
      <c r="C783" s="29"/>
    </row>
    <row r="784" spans="1:3" ht="16.5">
      <c r="A784" s="27"/>
      <c r="B784" s="29"/>
      <c r="C784" s="29"/>
    </row>
    <row r="785" spans="1:3" ht="16.5">
      <c r="A785" s="27"/>
      <c r="B785" s="29"/>
      <c r="C785" s="29"/>
    </row>
    <row r="786" spans="1:3" ht="16.5">
      <c r="A786" s="27"/>
      <c r="B786" s="29"/>
      <c r="C786" s="29"/>
    </row>
    <row r="787" spans="1:3" ht="16.5">
      <c r="A787" s="27"/>
      <c r="B787" s="29"/>
      <c r="C787" s="29"/>
    </row>
    <row r="788" spans="1:3" ht="16.5">
      <c r="A788" s="27"/>
      <c r="B788" s="29"/>
      <c r="C788" s="29"/>
    </row>
    <row r="789" spans="1:3" ht="16.5">
      <c r="A789" s="27"/>
      <c r="B789" s="29"/>
      <c r="C789" s="29"/>
    </row>
    <row r="790" spans="1:3" ht="16.5">
      <c r="A790" s="27"/>
      <c r="B790" s="29"/>
      <c r="C790" s="29"/>
    </row>
    <row r="791" spans="1:3" ht="16.5">
      <c r="A791" s="27"/>
      <c r="B791" s="29"/>
      <c r="C791" s="29"/>
    </row>
    <row r="792" spans="1:3" ht="16.5">
      <c r="A792" s="27"/>
      <c r="B792" s="29"/>
      <c r="C792" s="29"/>
    </row>
    <row r="793" spans="1:3" ht="16.5">
      <c r="A793" s="27"/>
      <c r="B793" s="29"/>
      <c r="C793" s="29"/>
    </row>
    <row r="794" spans="1:3" ht="16.5">
      <c r="A794" s="27"/>
      <c r="B794" s="29"/>
      <c r="C794" s="29"/>
    </row>
    <row r="795" spans="1:3" ht="16.5">
      <c r="A795" s="27"/>
      <c r="B795" s="29"/>
      <c r="C795" s="29"/>
    </row>
    <row r="796" spans="1:3" ht="16.5">
      <c r="A796" s="27"/>
      <c r="B796" s="29"/>
      <c r="C796" s="29"/>
    </row>
    <row r="797" spans="1:3" ht="16.5">
      <c r="A797" s="27"/>
      <c r="B797" s="29"/>
      <c r="C797" s="29"/>
    </row>
    <row r="798" spans="1:3" ht="16.5">
      <c r="A798" s="27"/>
      <c r="B798" s="29"/>
      <c r="C798" s="29"/>
    </row>
    <row r="799" spans="1:3" ht="16.5">
      <c r="A799" s="27"/>
      <c r="B799" s="29"/>
      <c r="C799" s="29"/>
    </row>
    <row r="800" spans="1:3" ht="16.5">
      <c r="A800" s="27"/>
      <c r="B800" s="29"/>
      <c r="C800" s="29"/>
    </row>
    <row r="801" spans="1:3" ht="16.5">
      <c r="A801" s="27"/>
      <c r="B801" s="29"/>
      <c r="C801" s="29"/>
    </row>
    <row r="802" spans="1:3" ht="16.5">
      <c r="A802" s="27"/>
      <c r="B802" s="29"/>
      <c r="C802" s="29"/>
    </row>
    <row r="803" spans="1:3" ht="16.5">
      <c r="A803" s="27"/>
      <c r="B803" s="29"/>
      <c r="C803" s="29"/>
    </row>
    <row r="804" spans="1:3" ht="16.5">
      <c r="A804" s="27"/>
      <c r="B804" s="29"/>
      <c r="C804" s="29"/>
    </row>
    <row r="805" spans="1:3" ht="16.5">
      <c r="A805" s="27"/>
      <c r="B805" s="29"/>
      <c r="C805" s="29"/>
    </row>
    <row r="806" spans="1:3" ht="16.5">
      <c r="A806" s="27"/>
      <c r="B806" s="29"/>
      <c r="C806" s="29"/>
    </row>
    <row r="807" spans="1:3" ht="16.5">
      <c r="A807" s="27"/>
      <c r="B807" s="29"/>
      <c r="C807" s="29"/>
    </row>
    <row r="808" spans="1:3" ht="16.5">
      <c r="A808" s="27"/>
      <c r="B808" s="29"/>
      <c r="C808" s="29"/>
    </row>
    <row r="809" spans="1:3" ht="16.5">
      <c r="A809" s="27"/>
      <c r="B809" s="29"/>
      <c r="C809" s="29"/>
    </row>
    <row r="810" spans="1:3" ht="16.5">
      <c r="A810" s="27"/>
      <c r="B810" s="29"/>
      <c r="C810" s="29"/>
    </row>
    <row r="811" spans="1:3" ht="16.5">
      <c r="A811" s="27"/>
      <c r="B811" s="29"/>
      <c r="C811" s="29"/>
    </row>
    <row r="812" spans="1:3" ht="16.5">
      <c r="A812" s="27"/>
      <c r="B812" s="29"/>
      <c r="C812" s="29"/>
    </row>
    <row r="813" spans="1:3" ht="16.5">
      <c r="A813" s="27"/>
      <c r="B813" s="29"/>
      <c r="C813" s="29"/>
    </row>
    <row r="814" spans="1:3" ht="16.5">
      <c r="A814" s="27"/>
      <c r="B814" s="29"/>
      <c r="C814" s="29"/>
    </row>
    <row r="815" spans="1:3" ht="16.5">
      <c r="A815" s="27"/>
      <c r="B815" s="29"/>
      <c r="C815" s="29"/>
    </row>
    <row r="816" spans="1:3" ht="16.5">
      <c r="A816" s="27"/>
      <c r="B816" s="29"/>
      <c r="C816" s="29"/>
    </row>
    <row r="817" spans="1:3" ht="16.5">
      <c r="A817" s="27"/>
      <c r="B817" s="29"/>
      <c r="C817" s="29"/>
    </row>
    <row r="818" spans="1:3" ht="16.5">
      <c r="A818" s="27"/>
      <c r="B818" s="29"/>
      <c r="C818" s="29"/>
    </row>
    <row r="819" spans="1:3" ht="16.5">
      <c r="A819" s="27"/>
      <c r="B819" s="29"/>
      <c r="C819" s="29"/>
    </row>
    <row r="820" spans="1:3" ht="16.5">
      <c r="A820" s="27"/>
      <c r="B820" s="29"/>
      <c r="C820" s="29"/>
    </row>
    <row r="821" spans="1:3" ht="16.5">
      <c r="A821" s="27"/>
      <c r="B821" s="29"/>
      <c r="C821" s="29"/>
    </row>
    <row r="822" spans="1:3" ht="16.5">
      <c r="A822" s="27"/>
      <c r="B822" s="29"/>
      <c r="C822" s="29"/>
    </row>
    <row r="823" spans="1:3" ht="16.5">
      <c r="A823" s="27"/>
      <c r="B823" s="29"/>
      <c r="C823" s="29"/>
    </row>
    <row r="824" spans="1:3" ht="16.5">
      <c r="A824" s="27"/>
      <c r="B824" s="29"/>
      <c r="C824" s="29"/>
    </row>
    <row r="825" spans="1:3" ht="16.5">
      <c r="A825" s="27"/>
      <c r="B825" s="29"/>
      <c r="C825" s="29"/>
    </row>
    <row r="826" spans="1:3" ht="16.5">
      <c r="A826" s="27"/>
      <c r="B826" s="29"/>
      <c r="C826" s="29"/>
    </row>
    <row r="827" spans="1:3" ht="16.5">
      <c r="A827" s="27"/>
      <c r="B827" s="29"/>
      <c r="C827" s="29"/>
    </row>
    <row r="828" spans="1:3" ht="16.5">
      <c r="A828" s="27"/>
      <c r="B828" s="29"/>
      <c r="C828" s="29"/>
    </row>
    <row r="829" spans="1:3" ht="16.5">
      <c r="A829" s="27"/>
      <c r="B829" s="29"/>
      <c r="C829" s="29"/>
    </row>
    <row r="830" spans="1:3" ht="16.5">
      <c r="A830" s="27"/>
      <c r="B830" s="29"/>
      <c r="C830" s="29"/>
    </row>
    <row r="831" spans="1:3" ht="16.5">
      <c r="A831" s="27"/>
      <c r="B831" s="29"/>
      <c r="C831" s="29"/>
    </row>
    <row r="832" spans="1:3" ht="16.5">
      <c r="A832" s="27"/>
      <c r="B832" s="29"/>
      <c r="C832" s="29"/>
    </row>
    <row r="833" spans="1:3" ht="16.5">
      <c r="A833" s="27"/>
      <c r="B833" s="29"/>
      <c r="C833" s="29"/>
    </row>
    <row r="834" spans="1:3" ht="16.5">
      <c r="A834" s="27"/>
      <c r="B834" s="29"/>
      <c r="C834" s="29"/>
    </row>
    <row r="835" spans="1:3" ht="16.5">
      <c r="A835" s="27"/>
      <c r="B835" s="29"/>
      <c r="C835" s="29"/>
    </row>
    <row r="836" spans="1:3" ht="16.5">
      <c r="A836" s="27"/>
      <c r="B836" s="29"/>
      <c r="C836" s="29"/>
    </row>
    <row r="837" spans="1:3" ht="16.5">
      <c r="A837" s="27"/>
      <c r="B837" s="29"/>
      <c r="C837" s="29"/>
    </row>
    <row r="838" spans="1:3" ht="16.5">
      <c r="A838" s="27"/>
      <c r="B838" s="29"/>
      <c r="C838" s="29"/>
    </row>
    <row r="839" spans="1:3" ht="16.5">
      <c r="A839" s="27"/>
      <c r="B839" s="29"/>
      <c r="C839" s="29"/>
    </row>
    <row r="840" spans="1:3" ht="16.5">
      <c r="A840" s="27"/>
      <c r="B840" s="29"/>
      <c r="C840" s="29"/>
    </row>
    <row r="841" spans="1:3" ht="16.5">
      <c r="A841" s="27"/>
      <c r="B841" s="29"/>
      <c r="C841" s="29"/>
    </row>
    <row r="842" spans="1:3" ht="16.5">
      <c r="A842" s="27"/>
      <c r="B842" s="29"/>
      <c r="C842" s="29"/>
    </row>
    <row r="843" spans="1:3" ht="16.5">
      <c r="A843" s="27"/>
      <c r="B843" s="29"/>
      <c r="C843" s="29"/>
    </row>
    <row r="844" spans="1:3" ht="16.5">
      <c r="A844" s="27"/>
      <c r="B844" s="29"/>
      <c r="C844" s="29"/>
    </row>
    <row r="845" spans="1:3" ht="16.5">
      <c r="A845" s="27"/>
      <c r="B845" s="29"/>
      <c r="C845" s="29"/>
    </row>
    <row r="846" spans="1:3" ht="16.5">
      <c r="A846" s="27"/>
      <c r="B846" s="29"/>
      <c r="C846" s="29"/>
    </row>
    <row r="847" spans="1:3" ht="16.5">
      <c r="A847" s="27"/>
      <c r="B847" s="29"/>
      <c r="C847" s="29"/>
    </row>
    <row r="848" spans="1:3" ht="16.5">
      <c r="A848" s="27"/>
      <c r="B848" s="29"/>
      <c r="C848" s="29"/>
    </row>
    <row r="849" spans="1:3" ht="16.5">
      <c r="A849" s="27"/>
      <c r="B849" s="29"/>
      <c r="C849" s="29"/>
    </row>
    <row r="850" spans="1:3" ht="16.5">
      <c r="A850" s="27"/>
      <c r="B850" s="29"/>
      <c r="C850" s="29"/>
    </row>
    <row r="851" spans="1:3" ht="16.5">
      <c r="A851" s="27"/>
      <c r="B851" s="29"/>
      <c r="C851" s="29"/>
    </row>
    <row r="852" spans="1:3" ht="16.5">
      <c r="A852" s="27"/>
      <c r="B852" s="29"/>
      <c r="C852" s="29"/>
    </row>
    <row r="853" spans="1:3" ht="16.5">
      <c r="A853" s="27"/>
      <c r="B853" s="29"/>
      <c r="C853" s="29"/>
    </row>
    <row r="854" spans="1:3" ht="16.5">
      <c r="A854" s="27"/>
      <c r="B854" s="29"/>
      <c r="C854" s="29"/>
    </row>
    <row r="855" spans="1:3" ht="16.5">
      <c r="A855" s="27"/>
      <c r="B855" s="29"/>
      <c r="C855" s="29"/>
    </row>
    <row r="856" spans="1:3" ht="16.5">
      <c r="A856" s="27"/>
      <c r="B856" s="29"/>
      <c r="C856" s="29"/>
    </row>
    <row r="857" spans="1:3" ht="16.5">
      <c r="A857" s="27"/>
      <c r="B857" s="29"/>
      <c r="C857" s="29"/>
    </row>
    <row r="858" spans="1:3" ht="16.5">
      <c r="A858" s="27"/>
      <c r="B858" s="29"/>
      <c r="C858" s="29"/>
    </row>
    <row r="859" spans="1:3" ht="16.5">
      <c r="A859" s="27"/>
      <c r="B859" s="29"/>
      <c r="C859" s="29"/>
    </row>
    <row r="860" spans="1:3" ht="16.5">
      <c r="A860" s="27"/>
      <c r="B860" s="29"/>
      <c r="C860" s="29"/>
    </row>
    <row r="861" spans="1:3" ht="16.5">
      <c r="A861" s="27"/>
      <c r="B861" s="29"/>
      <c r="C861" s="29"/>
    </row>
    <row r="862" spans="1:3" ht="16.5">
      <c r="A862" s="27"/>
      <c r="B862" s="29"/>
      <c r="C862" s="29"/>
    </row>
    <row r="863" spans="1:3" ht="16.5">
      <c r="A863" s="27"/>
      <c r="B863" s="29"/>
      <c r="C863" s="29"/>
    </row>
    <row r="864" spans="1:3" ht="16.5">
      <c r="A864" s="27"/>
      <c r="B864" s="29"/>
      <c r="C864" s="29"/>
    </row>
    <row r="865" spans="1:3" ht="16.5">
      <c r="A865" s="27"/>
      <c r="B865" s="29"/>
      <c r="C865" s="29"/>
    </row>
    <row r="866" spans="1:3" ht="16.5">
      <c r="A866" s="27"/>
      <c r="B866" s="29"/>
      <c r="C866" s="29"/>
    </row>
    <row r="867" spans="1:3" ht="16.5">
      <c r="A867" s="27"/>
      <c r="B867" s="29"/>
      <c r="C867" s="29"/>
    </row>
    <row r="868" spans="1:3" ht="16.5">
      <c r="A868" s="27"/>
      <c r="B868" s="29"/>
      <c r="C868" s="29"/>
    </row>
    <row r="869" spans="1:3" ht="16.5">
      <c r="A869" s="27"/>
      <c r="B869" s="29"/>
      <c r="C869" s="29"/>
    </row>
    <row r="870" spans="1:3" ht="16.5">
      <c r="A870" s="27"/>
      <c r="B870" s="29"/>
      <c r="C870" s="29"/>
    </row>
    <row r="871" spans="1:3" ht="16.5">
      <c r="A871" s="27"/>
      <c r="B871" s="29"/>
      <c r="C871" s="29"/>
    </row>
    <row r="872" spans="1:3" ht="16.5">
      <c r="A872" s="27"/>
      <c r="B872" s="29"/>
      <c r="C872" s="29"/>
    </row>
    <row r="873" spans="1:3" ht="16.5">
      <c r="A873" s="27"/>
      <c r="B873" s="29"/>
      <c r="C873" s="29"/>
    </row>
    <row r="874" spans="1:3" ht="16.5">
      <c r="A874" s="27"/>
      <c r="B874" s="29"/>
      <c r="C874" s="29"/>
    </row>
    <row r="875" spans="1:3" ht="16.5">
      <c r="A875" s="27"/>
      <c r="B875" s="29"/>
      <c r="C875" s="29"/>
    </row>
    <row r="876" spans="1:3" ht="16.5">
      <c r="A876" s="27"/>
      <c r="B876" s="29"/>
      <c r="C876" s="29"/>
    </row>
    <row r="877" spans="1:3" ht="16.5">
      <c r="A877" s="27"/>
      <c r="B877" s="29"/>
      <c r="C877" s="29"/>
    </row>
    <row r="878" spans="1:3" ht="16.5">
      <c r="A878" s="27"/>
      <c r="B878" s="29"/>
      <c r="C878" s="29"/>
    </row>
    <row r="879" spans="1:3" ht="16.5">
      <c r="A879" s="27"/>
      <c r="B879" s="29"/>
      <c r="C879" s="29"/>
    </row>
    <row r="880" spans="1:3" ht="16.5">
      <c r="A880" s="27"/>
      <c r="B880" s="29"/>
      <c r="C880" s="29"/>
    </row>
    <row r="881" spans="1:3" ht="16.5">
      <c r="A881" s="27"/>
      <c r="B881" s="29"/>
      <c r="C881" s="29"/>
    </row>
    <row r="882" spans="1:3" ht="16.5">
      <c r="A882" s="27"/>
      <c r="B882" s="29"/>
      <c r="C882" s="29"/>
    </row>
    <row r="883" spans="1:3" ht="16.5">
      <c r="A883" s="27"/>
      <c r="B883" s="29"/>
      <c r="C883" s="29"/>
    </row>
    <row r="884" spans="1:3" ht="16.5">
      <c r="A884" s="27"/>
      <c r="B884" s="29"/>
      <c r="C884" s="29"/>
    </row>
    <row r="885" spans="1:3" ht="16.5">
      <c r="A885" s="27"/>
      <c r="B885" s="29"/>
      <c r="C885" s="29"/>
    </row>
    <row r="886" spans="1:3" ht="16.5">
      <c r="A886" s="27"/>
      <c r="B886" s="29"/>
      <c r="C886" s="29"/>
    </row>
    <row r="887" spans="1:3" ht="16.5">
      <c r="A887" s="27"/>
      <c r="B887" s="29"/>
      <c r="C887" s="29"/>
    </row>
    <row r="888" spans="1:3" ht="16.5">
      <c r="A888" s="27"/>
      <c r="B888" s="29"/>
      <c r="C888" s="29"/>
    </row>
    <row r="889" spans="1:3" ht="16.5">
      <c r="A889" s="27"/>
      <c r="B889" s="29"/>
      <c r="C889" s="29"/>
    </row>
    <row r="890" spans="1:3" ht="16.5">
      <c r="A890" s="27"/>
      <c r="B890" s="29"/>
      <c r="C890" s="29"/>
    </row>
    <row r="891" spans="1:3" ht="16.5">
      <c r="A891" s="27"/>
      <c r="B891" s="29"/>
      <c r="C891" s="29"/>
    </row>
    <row r="892" spans="1:3" ht="16.5">
      <c r="A892" s="27"/>
      <c r="B892" s="29"/>
      <c r="C892" s="29"/>
    </row>
    <row r="893" spans="1:3" ht="16.5">
      <c r="A893" s="27"/>
      <c r="B893" s="29"/>
      <c r="C893" s="29"/>
    </row>
    <row r="894" spans="1:3" ht="16.5">
      <c r="A894" s="27"/>
      <c r="B894" s="29"/>
      <c r="C894" s="29"/>
    </row>
    <row r="895" spans="1:3" ht="16.5">
      <c r="A895" s="27"/>
      <c r="B895" s="29"/>
      <c r="C895" s="29"/>
    </row>
    <row r="896" spans="1:3" ht="16.5">
      <c r="A896" s="27"/>
      <c r="B896" s="29"/>
      <c r="C896" s="29"/>
    </row>
    <row r="897" spans="1:3" ht="16.5">
      <c r="A897" s="27"/>
      <c r="B897" s="29"/>
      <c r="C897" s="29"/>
    </row>
    <row r="898" spans="1:3" ht="16.5">
      <c r="A898" s="27"/>
      <c r="B898" s="29"/>
      <c r="C898" s="29"/>
    </row>
    <row r="899" spans="1:3" ht="16.5">
      <c r="A899" s="27"/>
      <c r="B899" s="29"/>
      <c r="C899" s="29"/>
    </row>
    <row r="900" spans="1:3" ht="16.5">
      <c r="A900" s="27"/>
      <c r="B900" s="29"/>
      <c r="C900" s="29"/>
    </row>
    <row r="901" spans="1:3" ht="16.5">
      <c r="A901" s="27"/>
      <c r="B901" s="29"/>
      <c r="C901" s="29"/>
    </row>
    <row r="902" spans="1:3" ht="16.5">
      <c r="A902" s="27"/>
      <c r="B902" s="29"/>
      <c r="C902" s="29"/>
    </row>
    <row r="903" spans="1:3" ht="16.5">
      <c r="A903" s="27"/>
      <c r="B903" s="29"/>
      <c r="C903" s="29"/>
    </row>
    <row r="904" spans="1:3" ht="16.5">
      <c r="A904" s="27"/>
      <c r="B904" s="29"/>
      <c r="C904" s="29"/>
    </row>
    <row r="905" spans="1:3" ht="16.5">
      <c r="A905" s="27"/>
      <c r="B905" s="29"/>
      <c r="C905" s="29"/>
    </row>
    <row r="906" spans="1:3" ht="16.5">
      <c r="A906" s="27"/>
      <c r="B906" s="29"/>
      <c r="C906" s="29"/>
    </row>
    <row r="907" spans="1:3" ht="16.5">
      <c r="A907" s="27"/>
      <c r="B907" s="29"/>
      <c r="C907" s="29"/>
    </row>
    <row r="908" spans="1:3" ht="16.5">
      <c r="A908" s="27"/>
      <c r="B908" s="29"/>
      <c r="C908" s="29"/>
    </row>
    <row r="909" spans="1:3" ht="16.5">
      <c r="A909" s="27"/>
      <c r="B909" s="29"/>
      <c r="C909" s="29"/>
    </row>
    <row r="910" spans="1:3" ht="16.5">
      <c r="A910" s="27"/>
      <c r="B910" s="29"/>
      <c r="C910" s="29"/>
    </row>
    <row r="911" spans="1:3" ht="16.5">
      <c r="A911" s="27"/>
      <c r="B911" s="29"/>
      <c r="C911" s="29"/>
    </row>
    <row r="912" spans="1:3" ht="16.5">
      <c r="A912" s="27"/>
      <c r="B912" s="29"/>
      <c r="C912" s="29"/>
    </row>
    <row r="913" spans="1:3" ht="16.5">
      <c r="A913" s="27"/>
      <c r="B913" s="29"/>
      <c r="C913" s="29"/>
    </row>
    <row r="914" spans="1:3" ht="16.5">
      <c r="A914" s="27"/>
      <c r="B914" s="29"/>
      <c r="C914" s="29"/>
    </row>
    <row r="915" spans="1:3" ht="16.5">
      <c r="A915" s="27"/>
      <c r="B915" s="29"/>
      <c r="C915" s="29"/>
    </row>
    <row r="916" spans="1:3" ht="16.5">
      <c r="A916" s="27"/>
      <c r="B916" s="29"/>
      <c r="C916" s="29"/>
    </row>
    <row r="917" spans="1:3" ht="16.5">
      <c r="A917" s="27"/>
      <c r="B917" s="29"/>
      <c r="C917" s="29"/>
    </row>
    <row r="918" spans="1:3" ht="16.5">
      <c r="A918" s="27"/>
      <c r="B918" s="29"/>
      <c r="C918" s="29"/>
    </row>
    <row r="919" spans="1:3" ht="16.5">
      <c r="A919" s="27"/>
      <c r="B919" s="29"/>
      <c r="C919" s="29"/>
    </row>
    <row r="920" spans="1:3" ht="16.5">
      <c r="A920" s="27"/>
      <c r="B920" s="29"/>
      <c r="C920" s="29"/>
    </row>
    <row r="921" spans="1:3" ht="16.5">
      <c r="A921" s="27"/>
      <c r="B921" s="29"/>
      <c r="C921" s="29"/>
    </row>
    <row r="922" spans="1:3" ht="16.5">
      <c r="A922" s="27"/>
      <c r="B922" s="29"/>
      <c r="C922" s="29"/>
    </row>
    <row r="923" spans="1:3" ht="16.5">
      <c r="A923" s="27"/>
      <c r="B923" s="29"/>
      <c r="C923" s="29"/>
    </row>
    <row r="924" spans="1:3" ht="16.5">
      <c r="A924" s="27"/>
      <c r="B924" s="29"/>
      <c r="C924" s="29"/>
    </row>
    <row r="925" spans="1:3" ht="16.5">
      <c r="A925" s="27"/>
      <c r="B925" s="29"/>
      <c r="C925" s="29"/>
    </row>
    <row r="926" spans="1:3" ht="16.5">
      <c r="A926" s="27"/>
      <c r="B926" s="29"/>
      <c r="C926" s="29"/>
    </row>
    <row r="927" spans="1:3" ht="16.5">
      <c r="A927" s="27"/>
      <c r="B927" s="29"/>
      <c r="C927" s="29"/>
    </row>
    <row r="928" spans="1:3" ht="16.5">
      <c r="A928" s="27"/>
      <c r="B928" s="29"/>
      <c r="C928" s="29"/>
    </row>
    <row r="929" spans="1:3" ht="16.5">
      <c r="A929" s="27"/>
      <c r="B929" s="29"/>
      <c r="C929" s="29"/>
    </row>
    <row r="930" spans="1:3" ht="16.5">
      <c r="A930" s="27"/>
      <c r="B930" s="29"/>
      <c r="C930" s="29"/>
    </row>
    <row r="931" spans="1:3" ht="16.5">
      <c r="A931" s="27"/>
      <c r="B931" s="29"/>
      <c r="C931" s="29"/>
    </row>
    <row r="932" spans="1:3" ht="16.5">
      <c r="A932" s="27"/>
      <c r="B932" s="29"/>
      <c r="C932" s="29"/>
    </row>
    <row r="933" spans="1:3" ht="16.5">
      <c r="A933" s="27"/>
      <c r="B933" s="29"/>
      <c r="C933" s="29"/>
    </row>
    <row r="934" spans="1:3" ht="16.5">
      <c r="A934" s="27"/>
      <c r="B934" s="29"/>
      <c r="C934" s="29"/>
    </row>
    <row r="935" spans="1:3" ht="16.5">
      <c r="A935" s="27"/>
      <c r="B935" s="29"/>
      <c r="C935" s="29"/>
    </row>
    <row r="936" spans="1:3" ht="16.5">
      <c r="A936" s="27"/>
      <c r="B936" s="29"/>
      <c r="C936" s="29"/>
    </row>
    <row r="937" spans="1:3" ht="16.5">
      <c r="A937" s="27"/>
      <c r="B937" s="29"/>
      <c r="C937" s="29"/>
    </row>
    <row r="938" spans="1:3" ht="16.5">
      <c r="A938" s="27"/>
      <c r="B938" s="29"/>
      <c r="C938" s="29"/>
    </row>
    <row r="939" spans="1:3" ht="16.5">
      <c r="A939" s="27"/>
      <c r="B939" s="29"/>
      <c r="C939" s="29"/>
    </row>
    <row r="940" spans="1:3" ht="16.5">
      <c r="A940" s="27"/>
      <c r="B940" s="29"/>
      <c r="C940" s="29"/>
    </row>
    <row r="941" spans="1:3" ht="16.5">
      <c r="A941" s="27"/>
      <c r="B941" s="29"/>
      <c r="C941" s="29"/>
    </row>
    <row r="942" spans="1:3" ht="16.5">
      <c r="A942" s="27"/>
      <c r="B942" s="29"/>
      <c r="C942" s="29"/>
    </row>
    <row r="943" spans="1:3" ht="16.5">
      <c r="A943" s="27"/>
      <c r="B943" s="29"/>
      <c r="C943" s="29"/>
    </row>
    <row r="944" spans="1:3" ht="16.5">
      <c r="A944" s="27"/>
      <c r="B944" s="29"/>
      <c r="C944" s="29"/>
    </row>
    <row r="945" spans="1:3" ht="16.5">
      <c r="A945" s="27"/>
      <c r="B945" s="29"/>
      <c r="C945" s="29"/>
    </row>
    <row r="946" spans="1:3" ht="16.5">
      <c r="A946" s="27"/>
      <c r="B946" s="29"/>
      <c r="C946" s="29"/>
    </row>
    <row r="947" spans="1:3" ht="16.5">
      <c r="A947" s="27"/>
      <c r="B947" s="29"/>
      <c r="C947" s="29"/>
    </row>
    <row r="948" spans="1:3" ht="16.5">
      <c r="A948" s="27"/>
      <c r="B948" s="29"/>
      <c r="C948" s="29"/>
    </row>
    <row r="949" spans="1:3" ht="16.5">
      <c r="A949" s="27"/>
      <c r="B949" s="29"/>
      <c r="C949" s="29"/>
    </row>
    <row r="950" spans="1:3" ht="16.5">
      <c r="A950" s="27"/>
      <c r="B950" s="29"/>
      <c r="C950" s="29"/>
    </row>
    <row r="951" spans="1:3" ht="16.5">
      <c r="A951" s="27"/>
      <c r="B951" s="29"/>
      <c r="C951" s="29"/>
    </row>
    <row r="952" spans="1:3" ht="16.5">
      <c r="A952" s="27"/>
      <c r="B952" s="29"/>
      <c r="C952" s="29"/>
    </row>
    <row r="953" spans="1:3" ht="16.5">
      <c r="A953" s="27"/>
      <c r="B953" s="29"/>
      <c r="C953" s="29"/>
    </row>
    <row r="954" spans="1:3" ht="16.5">
      <c r="A954" s="27"/>
      <c r="B954" s="29"/>
      <c r="C954" s="29"/>
    </row>
    <row r="955" spans="1:3" ht="16.5">
      <c r="A955" s="27"/>
      <c r="B955" s="29"/>
      <c r="C955" s="29"/>
    </row>
    <row r="956" spans="1:3" ht="16.5">
      <c r="A956" s="27"/>
      <c r="B956" s="29"/>
      <c r="C956" s="29"/>
    </row>
    <row r="957" spans="1:3" ht="16.5">
      <c r="A957" s="27"/>
      <c r="B957" s="29"/>
      <c r="C957" s="29"/>
    </row>
    <row r="958" spans="1:3" ht="16.5">
      <c r="A958" s="27"/>
      <c r="B958" s="29"/>
      <c r="C958" s="29"/>
    </row>
    <row r="959" spans="1:3" ht="16.5">
      <c r="A959" s="27"/>
      <c r="B959" s="29"/>
      <c r="C959" s="29"/>
    </row>
    <row r="960" spans="1:3" ht="16.5">
      <c r="A960" s="27"/>
      <c r="B960" s="29"/>
      <c r="C960" s="29"/>
    </row>
    <row r="961" spans="1:3" ht="16.5">
      <c r="A961" s="27"/>
      <c r="B961" s="29"/>
      <c r="C961" s="29"/>
    </row>
    <row r="962" spans="1:3" ht="16.5">
      <c r="A962" s="27"/>
      <c r="B962" s="29"/>
      <c r="C962" s="29"/>
    </row>
    <row r="963" spans="1:3" ht="16.5">
      <c r="A963" s="27"/>
      <c r="B963" s="29"/>
      <c r="C963" s="29"/>
    </row>
    <row r="964" spans="1:3" ht="16.5">
      <c r="A964" s="27"/>
      <c r="B964" s="29"/>
      <c r="C964" s="29"/>
    </row>
    <row r="965" spans="1:3" ht="16.5">
      <c r="A965" s="27"/>
      <c r="B965" s="29"/>
      <c r="C965" s="29"/>
    </row>
    <row r="966" spans="1:3" ht="16.5">
      <c r="A966" s="27"/>
      <c r="B966" s="29"/>
      <c r="C966" s="29"/>
    </row>
    <row r="967" spans="1:3" ht="16.5">
      <c r="A967" s="27"/>
      <c r="B967" s="29"/>
      <c r="C967" s="29"/>
    </row>
    <row r="968" spans="1:3" ht="16.5">
      <c r="A968" s="27"/>
      <c r="B968" s="29"/>
      <c r="C968" s="29"/>
    </row>
    <row r="969" spans="1:3" ht="16.5">
      <c r="A969" s="27"/>
      <c r="B969" s="29"/>
      <c r="C969" s="29"/>
    </row>
    <row r="970" spans="1:3" ht="16.5">
      <c r="A970" s="27"/>
      <c r="B970" s="29"/>
      <c r="C970" s="29"/>
    </row>
    <row r="971" spans="1:3" ht="16.5">
      <c r="A971" s="27"/>
      <c r="B971" s="29"/>
      <c r="C971" s="29"/>
    </row>
    <row r="972" spans="1:3" ht="16.5">
      <c r="A972" s="27"/>
      <c r="B972" s="29"/>
      <c r="C972" s="29"/>
    </row>
    <row r="973" spans="1:3" ht="16.5">
      <c r="A973" s="27"/>
      <c r="B973" s="29"/>
      <c r="C973" s="29"/>
    </row>
    <row r="974" spans="1:3" ht="16.5">
      <c r="A974" s="27"/>
      <c r="B974" s="29"/>
      <c r="C974" s="29"/>
    </row>
    <row r="975" spans="1:3" ht="16.5">
      <c r="A975" s="27"/>
      <c r="B975" s="29"/>
      <c r="C975" s="29"/>
    </row>
    <row r="976" spans="1:3" ht="16.5">
      <c r="A976" s="27"/>
      <c r="B976" s="29"/>
      <c r="C976" s="29"/>
    </row>
    <row r="977" spans="1:3" ht="16.5">
      <c r="A977" s="27"/>
      <c r="B977" s="29"/>
      <c r="C977" s="29"/>
    </row>
    <row r="978" spans="1:3" ht="16.5">
      <c r="A978" s="27"/>
      <c r="B978" s="29"/>
      <c r="C978" s="29"/>
    </row>
    <row r="979" spans="1:3" ht="16.5">
      <c r="A979" s="27"/>
      <c r="B979" s="29"/>
      <c r="C979" s="29"/>
    </row>
    <row r="980" spans="1:3" ht="16.5">
      <c r="A980" s="27"/>
      <c r="B980" s="29"/>
      <c r="C980" s="29"/>
    </row>
    <row r="981" spans="1:3" ht="16.5">
      <c r="A981" s="27"/>
      <c r="B981" s="29"/>
      <c r="C981" s="29"/>
    </row>
    <row r="982" spans="1:3" ht="16.5">
      <c r="A982" s="27"/>
      <c r="B982" s="29"/>
      <c r="C982" s="29"/>
    </row>
    <row r="983" spans="1:3" ht="16.5">
      <c r="A983" s="27"/>
      <c r="B983" s="29"/>
      <c r="C983" s="29"/>
    </row>
    <row r="984" spans="1:3" ht="16.5">
      <c r="A984" s="27"/>
      <c r="B984" s="29"/>
      <c r="C984" s="29"/>
    </row>
    <row r="985" spans="1:3" ht="16.5">
      <c r="A985" s="27"/>
      <c r="B985" s="29"/>
      <c r="C985" s="29"/>
    </row>
    <row r="986" spans="1:3" ht="16.5">
      <c r="A986" s="27"/>
      <c r="B986" s="29"/>
      <c r="C986" s="29"/>
    </row>
    <row r="987" spans="1:3" ht="16.5">
      <c r="A987" s="27"/>
      <c r="B987" s="29"/>
      <c r="C987" s="29"/>
    </row>
    <row r="988" spans="1:3" ht="16.5">
      <c r="A988" s="27"/>
      <c r="B988" s="29"/>
      <c r="C988" s="29"/>
    </row>
    <row r="989" spans="1:3" ht="16.5">
      <c r="A989" s="27"/>
      <c r="B989" s="29"/>
      <c r="C989" s="29"/>
    </row>
    <row r="990" spans="1:3" ht="16.5">
      <c r="A990" s="27"/>
      <c r="B990" s="29"/>
      <c r="C990" s="29"/>
    </row>
    <row r="991" spans="1:3" ht="16.5">
      <c r="A991" s="27"/>
      <c r="B991" s="29"/>
      <c r="C991" s="29"/>
    </row>
    <row r="992" spans="1:3" ht="16.5">
      <c r="A992" s="27"/>
      <c r="B992" s="29"/>
      <c r="C992" s="29"/>
    </row>
    <row r="993" spans="1:3" ht="16.5">
      <c r="A993" s="27"/>
      <c r="B993" s="29"/>
      <c r="C993" s="29"/>
    </row>
    <row r="994" spans="1:3" ht="16.5">
      <c r="A994" s="27"/>
      <c r="B994" s="29"/>
      <c r="C994" s="29"/>
    </row>
    <row r="995" spans="1:3" ht="16.5">
      <c r="A995" s="27"/>
      <c r="B995" s="29"/>
      <c r="C995" s="29"/>
    </row>
    <row r="996" spans="1:3" ht="16.5">
      <c r="A996" s="27"/>
      <c r="B996" s="29"/>
      <c r="C996" s="29"/>
    </row>
    <row r="997" spans="1:3" ht="16.5">
      <c r="A997" s="27"/>
      <c r="B997" s="29"/>
      <c r="C997" s="29"/>
    </row>
    <row r="998" spans="1:3" ht="16.5">
      <c r="A998" s="27"/>
      <c r="B998" s="29"/>
      <c r="C998" s="29"/>
    </row>
    <row r="999" spans="1:3" ht="16.5">
      <c r="A999" s="27"/>
      <c r="B999" s="29"/>
      <c r="C999" s="29"/>
    </row>
    <row r="1000" spans="1:3" ht="16.5">
      <c r="A1000" s="27"/>
      <c r="B1000" s="29"/>
      <c r="C1000" s="29"/>
    </row>
    <row r="1001" spans="1:3" ht="16.5">
      <c r="A1001" s="27"/>
      <c r="B1001" s="29"/>
      <c r="C1001" s="29"/>
    </row>
    <row r="1002" spans="1:3" ht="16.5">
      <c r="A1002" s="27"/>
      <c r="B1002" s="29"/>
      <c r="C1002" s="29"/>
    </row>
    <row r="1003" spans="1:3" ht="16.5">
      <c r="A1003" s="27"/>
      <c r="B1003" s="29"/>
      <c r="C1003" s="29"/>
    </row>
    <row r="1004" spans="1:3" ht="16.5">
      <c r="A1004" s="27"/>
      <c r="B1004" s="29"/>
      <c r="C1004" s="29"/>
    </row>
    <row r="1005" spans="1:3" ht="16.5">
      <c r="A1005" s="27"/>
      <c r="B1005" s="29"/>
      <c r="C1005" s="29"/>
    </row>
    <row r="1006" spans="1:3" ht="16.5">
      <c r="A1006" s="27"/>
      <c r="B1006" s="29"/>
      <c r="C1006" s="29"/>
    </row>
    <row r="1007" spans="1:3" ht="16.5">
      <c r="A1007" s="27"/>
      <c r="B1007" s="29"/>
      <c r="C1007" s="29"/>
    </row>
    <row r="1008" spans="1:3" ht="16.5">
      <c r="A1008" s="27"/>
      <c r="B1008" s="29"/>
      <c r="C1008" s="29"/>
    </row>
    <row r="1009" spans="1:3" ht="16.5">
      <c r="A1009" s="27"/>
      <c r="B1009" s="29"/>
      <c r="C1009" s="29"/>
    </row>
    <row r="1010" spans="1:3" ht="16.5">
      <c r="A1010" s="27"/>
      <c r="B1010" s="29"/>
      <c r="C1010" s="29"/>
    </row>
    <row r="1011" spans="1:3" ht="16.5">
      <c r="A1011" s="27"/>
      <c r="B1011" s="29"/>
      <c r="C1011" s="29"/>
    </row>
    <row r="1012" spans="1:3" ht="16.5">
      <c r="A1012" s="27"/>
      <c r="B1012" s="29"/>
      <c r="C1012" s="29"/>
    </row>
    <row r="1013" spans="1:3" ht="16.5">
      <c r="A1013" s="27"/>
      <c r="B1013" s="29"/>
      <c r="C1013" s="29"/>
    </row>
    <row r="1014" spans="1:3" ht="16.5">
      <c r="A1014" s="27"/>
      <c r="B1014" s="29"/>
      <c r="C1014" s="29"/>
    </row>
    <row r="1015" spans="1:3" ht="16.5">
      <c r="A1015" s="27"/>
      <c r="B1015" s="29"/>
      <c r="C1015" s="29"/>
    </row>
    <row r="1016" spans="1:3" ht="16.5">
      <c r="A1016" s="27"/>
      <c r="B1016" s="29"/>
      <c r="C1016" s="29"/>
    </row>
    <row r="1017" spans="1:3" ht="16.5">
      <c r="A1017" s="27"/>
      <c r="B1017" s="29"/>
      <c r="C1017" s="29"/>
    </row>
    <row r="1018" spans="1:3" ht="16.5">
      <c r="A1018" s="27"/>
      <c r="B1018" s="29"/>
      <c r="C1018" s="29"/>
    </row>
    <row r="1019" spans="1:3" ht="16.5">
      <c r="A1019" s="27"/>
      <c r="B1019" s="29"/>
      <c r="C1019" s="29"/>
    </row>
    <row r="1020" spans="1:3" ht="16.5">
      <c r="A1020" s="27"/>
      <c r="B1020" s="29"/>
      <c r="C1020" s="29"/>
    </row>
    <row r="1021" spans="1:3" ht="16.5">
      <c r="A1021" s="27"/>
      <c r="B1021" s="29"/>
      <c r="C1021" s="29"/>
    </row>
    <row r="1022" spans="1:3" ht="16.5">
      <c r="A1022" s="27"/>
      <c r="B1022" s="29"/>
      <c r="C1022" s="29"/>
    </row>
    <row r="1023" spans="1:3" ht="16.5">
      <c r="A1023" s="27"/>
      <c r="B1023" s="29"/>
      <c r="C1023" s="29"/>
    </row>
    <row r="1024" spans="1:3" ht="16.5">
      <c r="A1024" s="27"/>
      <c r="B1024" s="29"/>
      <c r="C1024" s="29"/>
    </row>
    <row r="1025" spans="1:3" ht="16.5">
      <c r="A1025" s="27"/>
      <c r="B1025" s="29"/>
      <c r="C1025" s="29"/>
    </row>
    <row r="1026" spans="1:3" ht="16.5">
      <c r="A1026" s="27"/>
      <c r="B1026" s="29"/>
      <c r="C1026" s="29"/>
    </row>
    <row r="1027" spans="1:3" ht="16.5">
      <c r="A1027" s="27"/>
      <c r="B1027" s="29"/>
      <c r="C1027" s="29"/>
    </row>
    <row r="1028" spans="1:3" ht="16.5">
      <c r="A1028" s="27"/>
      <c r="B1028" s="29"/>
      <c r="C1028" s="29"/>
    </row>
    <row r="1029" spans="1:3" ht="16.5">
      <c r="A1029" s="27"/>
      <c r="B1029" s="29"/>
      <c r="C1029" s="29"/>
    </row>
    <row r="1030" spans="1:3" ht="16.5">
      <c r="A1030" s="27"/>
      <c r="B1030" s="29"/>
      <c r="C1030" s="29"/>
    </row>
    <row r="1031" spans="1:3" ht="16.5">
      <c r="A1031" s="27"/>
      <c r="B1031" s="29"/>
      <c r="C1031" s="29"/>
    </row>
    <row r="1032" spans="1:3" ht="16.5">
      <c r="A1032" s="27"/>
      <c r="B1032" s="29"/>
      <c r="C1032" s="29"/>
    </row>
    <row r="1033" spans="1:3" ht="16.5">
      <c r="A1033" s="27"/>
      <c r="B1033" s="29"/>
      <c r="C1033" s="29"/>
    </row>
    <row r="1034" spans="1:3" ht="16.5">
      <c r="A1034" s="27"/>
      <c r="B1034" s="29"/>
      <c r="C1034" s="29"/>
    </row>
    <row r="1035" spans="1:3" ht="16.5">
      <c r="A1035" s="180"/>
      <c r="B1035" s="180"/>
      <c r="C1035" s="180"/>
    </row>
    <row r="1036" spans="1:3" ht="16.5">
      <c r="A1036" s="180"/>
      <c r="B1036" s="180"/>
      <c r="C1036" s="180"/>
    </row>
    <row r="1037" spans="1:3" ht="16.5">
      <c r="A1037" s="180"/>
      <c r="B1037" s="180"/>
      <c r="C1037" s="180"/>
    </row>
    <row r="1038" spans="1:3" ht="16.5">
      <c r="A1038" s="180"/>
      <c r="B1038" s="180"/>
      <c r="C1038" s="180"/>
    </row>
    <row r="1039" spans="1:3" ht="16.5">
      <c r="A1039" s="180"/>
      <c r="B1039" s="180"/>
      <c r="C1039" s="180"/>
    </row>
    <row r="1040" spans="1:3" ht="16.5">
      <c r="A1040" s="180"/>
      <c r="B1040" s="180"/>
      <c r="C1040" s="180"/>
    </row>
    <row r="1041" spans="1:3" ht="16.5">
      <c r="A1041" s="180"/>
      <c r="B1041" s="180"/>
      <c r="C1041" s="180"/>
    </row>
    <row r="1042" spans="1:3" ht="16.5">
      <c r="A1042" s="180"/>
      <c r="B1042" s="180"/>
      <c r="C1042" s="180"/>
    </row>
    <row r="1043" spans="1:3" ht="16.5">
      <c r="A1043" s="180"/>
      <c r="B1043" s="180"/>
      <c r="C1043" s="180"/>
    </row>
    <row r="1044" spans="1:3" ht="16.5">
      <c r="A1044" s="180"/>
      <c r="B1044" s="180"/>
      <c r="C1044" s="180"/>
    </row>
    <row r="1045" spans="1:3" ht="16.5">
      <c r="A1045" s="180"/>
      <c r="B1045" s="180"/>
      <c r="C1045" s="180"/>
    </row>
    <row r="1046" spans="1:3" ht="16.5">
      <c r="A1046" s="180"/>
      <c r="B1046" s="180"/>
      <c r="C1046" s="180"/>
    </row>
    <row r="1047" spans="1:3" ht="16.5">
      <c r="A1047" s="180"/>
      <c r="B1047" s="180"/>
      <c r="C1047" s="180"/>
    </row>
    <row r="1048" spans="1:3" ht="16.5">
      <c r="A1048" s="180"/>
      <c r="B1048" s="180"/>
      <c r="C1048" s="180"/>
    </row>
    <row r="1049" spans="1:3" ht="16.5">
      <c r="A1049" s="180"/>
      <c r="B1049" s="180"/>
      <c r="C1049" s="180"/>
    </row>
    <row r="1050" spans="1:3" ht="16.5">
      <c r="A1050" s="180"/>
      <c r="B1050" s="180"/>
      <c r="C1050" s="180"/>
    </row>
    <row r="1051" spans="1:3" ht="16.5">
      <c r="A1051" s="180"/>
      <c r="B1051" s="180"/>
      <c r="C1051" s="180"/>
    </row>
    <row r="1052" spans="1:3" ht="16.5">
      <c r="A1052" s="180"/>
      <c r="B1052" s="180"/>
      <c r="C1052" s="180"/>
    </row>
    <row r="1053" spans="1:3" ht="16.5">
      <c r="A1053" s="180"/>
      <c r="B1053" s="180"/>
      <c r="C1053" s="180"/>
    </row>
    <row r="1054" spans="1:3" ht="16.5">
      <c r="A1054" s="180"/>
      <c r="B1054" s="180"/>
      <c r="C1054" s="180"/>
    </row>
    <row r="1055" spans="1:3" ht="16.5">
      <c r="A1055" s="180"/>
      <c r="B1055" s="180"/>
      <c r="C1055" s="180"/>
    </row>
    <row r="1056" spans="1:3" ht="16.5">
      <c r="A1056" s="180"/>
      <c r="B1056" s="180"/>
      <c r="C1056" s="180"/>
    </row>
    <row r="1057" spans="1:3" ht="16.5">
      <c r="A1057" s="180"/>
      <c r="B1057" s="180"/>
      <c r="C1057" s="180"/>
    </row>
    <row r="1058" spans="1:3" ht="16.5">
      <c r="A1058" s="180"/>
      <c r="B1058" s="180"/>
      <c r="C1058" s="180"/>
    </row>
    <row r="1059" spans="1:3" ht="16.5">
      <c r="A1059" s="180"/>
      <c r="B1059" s="180"/>
      <c r="C1059" s="180"/>
    </row>
    <row r="1060" spans="1:3" ht="16.5">
      <c r="A1060" s="180"/>
      <c r="B1060" s="180"/>
      <c r="C1060" s="180"/>
    </row>
    <row r="1061" spans="1:3" ht="16.5">
      <c r="A1061" s="180"/>
      <c r="B1061" s="180"/>
      <c r="C1061" s="180"/>
    </row>
    <row r="1062" spans="1:3" ht="16.5">
      <c r="A1062" s="180"/>
      <c r="B1062" s="180"/>
      <c r="C1062" s="180"/>
    </row>
    <row r="1063" spans="1:3" ht="16.5">
      <c r="A1063" s="180"/>
      <c r="B1063" s="180"/>
      <c r="C1063" s="180"/>
    </row>
    <row r="1064" spans="1:3" ht="16.5">
      <c r="A1064" s="180"/>
      <c r="B1064" s="180"/>
      <c r="C1064" s="180"/>
    </row>
    <row r="1065" spans="1:3" ht="16.5">
      <c r="A1065" s="180"/>
      <c r="B1065" s="180"/>
      <c r="C1065" s="180"/>
    </row>
    <row r="1066" spans="1:3" ht="16.5">
      <c r="A1066" s="180"/>
      <c r="B1066" s="180"/>
      <c r="C1066" s="180"/>
    </row>
    <row r="1067" spans="1:3" ht="16.5">
      <c r="A1067" s="180"/>
      <c r="B1067" s="180"/>
      <c r="C1067" s="180"/>
    </row>
    <row r="1068" spans="1:3" ht="16.5">
      <c r="A1068" s="180"/>
      <c r="B1068" s="180"/>
      <c r="C1068" s="180"/>
    </row>
    <row r="1069" spans="1:3" ht="16.5">
      <c r="A1069" s="180"/>
      <c r="B1069" s="180"/>
      <c r="C1069" s="180"/>
    </row>
    <row r="1070" spans="1:3" ht="16.5">
      <c r="A1070" s="180"/>
      <c r="B1070" s="180"/>
      <c r="C1070" s="180"/>
    </row>
    <row r="1071" spans="1:3" ht="16.5">
      <c r="A1071" s="180"/>
      <c r="B1071" s="180"/>
      <c r="C1071" s="180"/>
    </row>
    <row r="1072" spans="1:3" ht="16.5">
      <c r="A1072" s="180"/>
      <c r="B1072" s="180"/>
      <c r="C1072" s="180"/>
    </row>
    <row r="1073" spans="1:3" ht="16.5">
      <c r="A1073" s="180"/>
      <c r="B1073" s="180"/>
      <c r="C1073" s="180"/>
    </row>
    <row r="1074" spans="1:3" ht="16.5">
      <c r="A1074" s="180"/>
      <c r="B1074" s="180"/>
      <c r="C1074" s="180"/>
    </row>
    <row r="1075" spans="1:3" ht="16.5">
      <c r="A1075" s="180"/>
      <c r="B1075" s="180"/>
      <c r="C1075" s="180"/>
    </row>
    <row r="1076" spans="1:3" ht="16.5">
      <c r="A1076" s="180"/>
      <c r="B1076" s="180"/>
      <c r="C1076" s="180"/>
    </row>
    <row r="1077" spans="1:3" ht="16.5">
      <c r="A1077" s="180"/>
      <c r="B1077" s="180"/>
      <c r="C1077" s="180"/>
    </row>
    <row r="1078" spans="1:3" ht="16.5">
      <c r="A1078" s="180"/>
      <c r="B1078" s="180"/>
      <c r="C1078" s="180"/>
    </row>
    <row r="1079" spans="1:3" ht="16.5">
      <c r="A1079" s="180"/>
      <c r="B1079" s="180"/>
      <c r="C1079" s="180"/>
    </row>
    <row r="1080" spans="1:3" ht="16.5">
      <c r="A1080" s="180"/>
      <c r="B1080" s="180"/>
      <c r="C1080" s="180"/>
    </row>
    <row r="1081" spans="1:3" ht="16.5">
      <c r="A1081" s="180"/>
      <c r="B1081" s="180"/>
      <c r="C1081" s="180"/>
    </row>
    <row r="1082" spans="1:3" ht="16.5">
      <c r="A1082" s="180"/>
      <c r="B1082" s="180"/>
      <c r="C1082" s="180"/>
    </row>
    <row r="1083" spans="1:3" ht="16.5">
      <c r="A1083" s="180"/>
      <c r="B1083" s="180"/>
      <c r="C1083" s="180"/>
    </row>
    <row r="1084" spans="1:3" ht="16.5">
      <c r="A1084" s="180"/>
      <c r="B1084" s="180"/>
      <c r="C1084" s="180"/>
    </row>
    <row r="1085" spans="1:3" ht="16.5">
      <c r="A1085" s="180"/>
      <c r="B1085" s="180"/>
      <c r="C1085" s="180"/>
    </row>
    <row r="1086" spans="1:3" ht="16.5">
      <c r="A1086" s="180"/>
      <c r="B1086" s="180"/>
      <c r="C1086" s="180"/>
    </row>
    <row r="1087" spans="1:3" ht="16.5">
      <c r="A1087" s="180"/>
      <c r="B1087" s="180"/>
      <c r="C1087" s="180"/>
    </row>
    <row r="1088" spans="1:3" ht="16.5">
      <c r="A1088" s="180"/>
      <c r="B1088" s="180"/>
      <c r="C1088" s="180"/>
    </row>
    <row r="1089" spans="1:3" ht="16.5">
      <c r="A1089" s="180"/>
      <c r="B1089" s="180"/>
      <c r="C1089" s="180"/>
    </row>
    <row r="1090" spans="1:3" ht="16.5">
      <c r="A1090" s="180"/>
      <c r="B1090" s="180"/>
      <c r="C1090" s="180"/>
    </row>
    <row r="1091" spans="1:3" ht="16.5">
      <c r="A1091" s="180"/>
      <c r="B1091" s="180"/>
      <c r="C1091" s="180"/>
    </row>
    <row r="1092" spans="1:3" ht="16.5">
      <c r="A1092" s="180"/>
      <c r="B1092" s="180"/>
      <c r="C1092" s="180"/>
    </row>
    <row r="1093" spans="1:3" ht="16.5">
      <c r="A1093" s="180"/>
      <c r="B1093" s="180"/>
      <c r="C1093" s="180"/>
    </row>
    <row r="1094" spans="1:3" ht="16.5">
      <c r="A1094" s="180"/>
      <c r="B1094" s="180"/>
      <c r="C1094" s="180"/>
    </row>
    <row r="1095" spans="1:3" ht="16.5">
      <c r="A1095" s="180"/>
      <c r="B1095" s="180"/>
      <c r="C1095" s="180"/>
    </row>
    <row r="1096" spans="1:3" ht="16.5">
      <c r="A1096" s="180"/>
      <c r="B1096" s="180"/>
      <c r="C1096" s="180"/>
    </row>
    <row r="1097" spans="1:3" ht="16.5">
      <c r="A1097" s="180"/>
      <c r="B1097" s="180"/>
      <c r="C1097" s="180"/>
    </row>
    <row r="1098" spans="1:3" ht="16.5">
      <c r="A1098" s="180"/>
      <c r="B1098" s="180"/>
      <c r="C1098" s="180"/>
    </row>
    <row r="1099" spans="1:3" ht="16.5">
      <c r="A1099" s="180"/>
      <c r="B1099" s="180"/>
      <c r="C1099" s="180"/>
    </row>
    <row r="1100" spans="1:3" ht="16.5">
      <c r="A1100" s="180"/>
      <c r="B1100" s="180"/>
      <c r="C1100" s="180"/>
    </row>
    <row r="1101" spans="1:3" ht="16.5">
      <c r="A1101" s="180"/>
      <c r="B1101" s="180"/>
      <c r="C1101" s="180"/>
    </row>
    <row r="1102" spans="1:3" ht="16.5">
      <c r="A1102" s="180"/>
      <c r="B1102" s="180"/>
      <c r="C1102" s="180"/>
    </row>
    <row r="1103" spans="1:3" ht="16.5">
      <c r="A1103" s="180"/>
      <c r="B1103" s="180"/>
      <c r="C1103" s="180"/>
    </row>
    <row r="1104" spans="1:3" ht="16.5">
      <c r="A1104" s="180"/>
      <c r="B1104" s="180"/>
      <c r="C1104" s="180"/>
    </row>
    <row r="1105" spans="1:3" ht="16.5">
      <c r="A1105" s="180"/>
      <c r="B1105" s="180"/>
      <c r="C1105" s="180"/>
    </row>
    <row r="1106" spans="1:3" ht="16.5">
      <c r="A1106" s="180"/>
      <c r="B1106" s="180"/>
      <c r="C1106" s="180"/>
    </row>
    <row r="1107" spans="1:3" ht="16.5">
      <c r="A1107" s="180"/>
      <c r="B1107" s="180"/>
      <c r="C1107" s="180"/>
    </row>
    <row r="1108" spans="1:3" ht="16.5">
      <c r="A1108" s="180"/>
      <c r="B1108" s="180"/>
      <c r="C1108" s="180"/>
    </row>
    <row r="1109" spans="1:3" ht="16.5">
      <c r="A1109" s="180"/>
      <c r="B1109" s="180"/>
      <c r="C1109" s="180"/>
    </row>
    <row r="1110" spans="1:3" ht="16.5">
      <c r="A1110" s="180"/>
      <c r="B1110" s="180"/>
      <c r="C1110" s="180"/>
    </row>
    <row r="1111" spans="1:3" ht="16.5">
      <c r="A1111" s="180"/>
      <c r="B1111" s="180"/>
      <c r="C1111" s="180"/>
    </row>
    <row r="1112" spans="1:3" ht="16.5">
      <c r="A1112" s="180"/>
      <c r="B1112" s="180"/>
      <c r="C1112" s="180"/>
    </row>
    <row r="1113" spans="1:3" ht="16.5">
      <c r="A1113" s="180"/>
      <c r="B1113" s="180"/>
      <c r="C1113" s="180"/>
    </row>
    <row r="1114" spans="1:3" ht="16.5">
      <c r="A1114" s="180"/>
      <c r="B1114" s="180"/>
      <c r="C1114" s="180"/>
    </row>
    <row r="1115" spans="1:3" ht="16.5">
      <c r="A1115" s="180"/>
      <c r="B1115" s="180"/>
      <c r="C1115" s="180"/>
    </row>
    <row r="1116" spans="1:3" ht="16.5">
      <c r="A1116" s="180"/>
      <c r="B1116" s="180"/>
      <c r="C1116" s="180"/>
    </row>
    <row r="1117" spans="1:3" ht="16.5">
      <c r="A1117" s="180"/>
      <c r="B1117" s="180"/>
      <c r="C1117" s="180"/>
    </row>
    <row r="1118" spans="1:3" ht="16.5">
      <c r="A1118" s="180"/>
      <c r="B1118" s="180"/>
      <c r="C1118" s="180"/>
    </row>
    <row r="1119" spans="1:3" ht="16.5">
      <c r="A1119" s="180"/>
      <c r="B1119" s="180"/>
      <c r="C1119" s="180"/>
    </row>
    <row r="1120" spans="1:3" ht="16.5">
      <c r="A1120" s="180"/>
      <c r="B1120" s="180"/>
      <c r="C1120" s="180"/>
    </row>
    <row r="1121" spans="1:3" ht="16.5">
      <c r="A1121" s="180"/>
      <c r="B1121" s="180"/>
      <c r="C1121" s="180"/>
    </row>
    <row r="1122" spans="1:3" ht="16.5">
      <c r="A1122" s="180"/>
      <c r="B1122" s="180"/>
      <c r="C1122" s="180"/>
    </row>
    <row r="1123" spans="1:3" ht="16.5">
      <c r="A1123" s="180"/>
      <c r="B1123" s="180"/>
      <c r="C1123" s="180"/>
    </row>
    <row r="1124" spans="1:3" ht="16.5">
      <c r="A1124" s="180"/>
      <c r="B1124" s="180"/>
      <c r="C1124" s="180"/>
    </row>
    <row r="1125" spans="1:3" ht="16.5">
      <c r="A1125" s="180"/>
      <c r="B1125" s="180"/>
      <c r="C1125" s="180"/>
    </row>
    <row r="1126" spans="1:3" ht="16.5">
      <c r="A1126" s="180"/>
      <c r="B1126" s="180"/>
      <c r="C1126" s="180"/>
    </row>
    <row r="1127" spans="1:3" ht="16.5">
      <c r="A1127" s="180"/>
      <c r="B1127" s="180"/>
      <c r="C1127" s="180"/>
    </row>
    <row r="1128" spans="1:3" ht="16.5">
      <c r="A1128" s="180"/>
      <c r="B1128" s="180"/>
      <c r="C1128" s="180"/>
    </row>
    <row r="1129" spans="1:3" ht="16.5">
      <c r="A1129" s="180"/>
      <c r="B1129" s="180"/>
      <c r="C1129" s="180"/>
    </row>
    <row r="1130" spans="1:3" ht="16.5">
      <c r="A1130" s="180"/>
      <c r="B1130" s="180"/>
      <c r="C1130" s="180"/>
    </row>
    <row r="1131" spans="1:3" ht="16.5">
      <c r="A1131" s="180"/>
      <c r="B1131" s="180"/>
      <c r="C1131" s="180"/>
    </row>
    <row r="1132" spans="1:3" ht="16.5">
      <c r="A1132" s="180"/>
      <c r="B1132" s="180"/>
      <c r="C1132" s="180"/>
    </row>
    <row r="1133" spans="1:3" ht="16.5">
      <c r="A1133" s="180"/>
      <c r="B1133" s="180"/>
      <c r="C1133" s="180"/>
    </row>
    <row r="1134" spans="1:3" ht="16.5">
      <c r="A1134" s="180"/>
      <c r="B1134" s="180"/>
      <c r="C1134" s="180"/>
    </row>
    <row r="1135" spans="1:3" ht="16.5">
      <c r="A1135" s="180"/>
      <c r="B1135" s="180"/>
      <c r="C1135" s="180"/>
    </row>
    <row r="1136" spans="1:3" ht="16.5">
      <c r="A1136" s="180"/>
      <c r="B1136" s="180"/>
      <c r="C1136" s="180"/>
    </row>
    <row r="1137" spans="1:3" ht="16.5">
      <c r="A1137" s="180"/>
      <c r="B1137" s="180"/>
      <c r="C1137" s="180"/>
    </row>
    <row r="1138" spans="1:3" ht="16.5">
      <c r="A1138" s="180"/>
      <c r="B1138" s="180"/>
      <c r="C1138" s="180"/>
    </row>
    <row r="1139" spans="1:3" ht="16.5">
      <c r="A1139" s="180"/>
      <c r="B1139" s="180"/>
      <c r="C1139" s="180"/>
    </row>
    <row r="1140" spans="1:3" ht="16.5">
      <c r="A1140" s="180"/>
      <c r="B1140" s="180"/>
      <c r="C1140" s="180"/>
    </row>
    <row r="1141" spans="1:3" ht="16.5">
      <c r="A1141" s="180"/>
      <c r="B1141" s="180"/>
      <c r="C1141" s="180"/>
    </row>
    <row r="1142" spans="1:3" ht="16.5">
      <c r="A1142" s="180"/>
      <c r="B1142" s="180"/>
      <c r="C1142" s="180"/>
    </row>
    <row r="1143" spans="1:3" ht="16.5">
      <c r="A1143" s="180"/>
      <c r="B1143" s="180"/>
      <c r="C1143" s="180"/>
    </row>
    <row r="1144" spans="1:3" ht="16.5">
      <c r="A1144" s="180"/>
      <c r="B1144" s="180"/>
      <c r="C1144" s="180"/>
    </row>
    <row r="1145" spans="1:3" ht="16.5">
      <c r="A1145" s="180"/>
      <c r="B1145" s="180"/>
      <c r="C1145" s="180"/>
    </row>
    <row r="1146" spans="1:3" ht="16.5">
      <c r="A1146" s="180"/>
      <c r="B1146" s="180"/>
      <c r="C1146" s="180"/>
    </row>
    <row r="1147" spans="1:3" ht="16.5">
      <c r="A1147" s="180"/>
      <c r="B1147" s="180"/>
      <c r="C1147" s="180"/>
    </row>
    <row r="1148" spans="1:3" ht="16.5">
      <c r="A1148" s="180"/>
      <c r="B1148" s="180"/>
      <c r="C1148" s="180"/>
    </row>
    <row r="1149" spans="1:3" ht="16.5">
      <c r="A1149" s="180"/>
      <c r="B1149" s="180"/>
      <c r="C1149" s="180"/>
    </row>
    <row r="1150" spans="1:3" ht="16.5">
      <c r="A1150" s="180"/>
      <c r="B1150" s="180"/>
      <c r="C1150" s="180"/>
    </row>
    <row r="1151" spans="1:3" ht="16.5">
      <c r="A1151" s="180"/>
      <c r="B1151" s="180"/>
      <c r="C1151" s="180"/>
    </row>
    <row r="1152" spans="1:3" ht="16.5">
      <c r="A1152" s="180"/>
      <c r="B1152" s="180"/>
      <c r="C1152" s="180"/>
    </row>
    <row r="1153" spans="1:3" ht="16.5">
      <c r="A1153" s="180"/>
      <c r="B1153" s="180"/>
      <c r="C1153" s="180"/>
    </row>
    <row r="1154" spans="1:3" ht="16.5">
      <c r="A1154" s="180"/>
      <c r="B1154" s="180"/>
      <c r="C1154" s="180"/>
    </row>
    <row r="1155" spans="1:3" ht="16.5">
      <c r="A1155" s="180"/>
      <c r="B1155" s="180"/>
      <c r="C1155" s="180"/>
    </row>
    <row r="1156" spans="1:3" ht="16.5">
      <c r="A1156" s="180"/>
      <c r="B1156" s="180"/>
      <c r="C1156" s="180"/>
    </row>
    <row r="1157" spans="1:3" ht="16.5">
      <c r="A1157" s="180"/>
      <c r="B1157" s="180"/>
      <c r="C1157" s="180"/>
    </row>
    <row r="1158" spans="1:3" ht="16.5">
      <c r="A1158" s="180"/>
      <c r="B1158" s="180"/>
      <c r="C1158" s="180"/>
    </row>
    <row r="1159" spans="1:3" ht="16.5">
      <c r="A1159" s="180"/>
      <c r="B1159" s="180"/>
      <c r="C1159" s="180"/>
    </row>
    <row r="1160" spans="1:3" ht="16.5">
      <c r="A1160" s="180"/>
      <c r="B1160" s="180"/>
      <c r="C1160" s="180"/>
    </row>
    <row r="1161" spans="1:3" ht="16.5">
      <c r="A1161" s="180"/>
      <c r="B1161" s="180"/>
      <c r="C1161" s="180"/>
    </row>
    <row r="1162" spans="1:3" ht="16.5">
      <c r="A1162" s="180"/>
      <c r="B1162" s="180"/>
      <c r="C1162" s="180"/>
    </row>
    <row r="1163" spans="1:3" ht="16.5">
      <c r="A1163" s="180"/>
      <c r="B1163" s="180"/>
      <c r="C1163" s="180"/>
    </row>
    <row r="1164" spans="1:3" ht="16.5">
      <c r="A1164" s="180"/>
      <c r="B1164" s="180"/>
      <c r="C1164" s="180"/>
    </row>
    <row r="1165" spans="1:3" ht="16.5">
      <c r="A1165" s="180"/>
      <c r="B1165" s="180"/>
      <c r="C1165" s="180"/>
    </row>
    <row r="1166" spans="1:3" ht="16.5">
      <c r="A1166" s="180"/>
      <c r="B1166" s="180"/>
      <c r="C1166" s="180"/>
    </row>
    <row r="1167" spans="1:3" ht="16.5">
      <c r="A1167" s="180"/>
      <c r="B1167" s="180"/>
      <c r="C1167" s="180"/>
    </row>
    <row r="1168" spans="1:3" ht="16.5">
      <c r="A1168" s="180"/>
      <c r="B1168" s="180"/>
      <c r="C1168" s="180"/>
    </row>
    <row r="1169" spans="1:3" ht="16.5">
      <c r="A1169" s="180"/>
      <c r="B1169" s="180"/>
      <c r="C1169" s="180"/>
    </row>
    <row r="1170" spans="1:3" ht="16.5">
      <c r="A1170" s="180"/>
      <c r="B1170" s="180"/>
      <c r="C1170" s="180"/>
    </row>
    <row r="1171" spans="1:3" ht="16.5">
      <c r="A1171" s="180"/>
      <c r="B1171" s="180"/>
      <c r="C1171" s="180"/>
    </row>
    <row r="1172" spans="1:3" ht="16.5">
      <c r="A1172" s="180"/>
      <c r="B1172" s="180"/>
      <c r="C1172" s="180"/>
    </row>
    <row r="1173" spans="1:3" ht="16.5">
      <c r="A1173" s="180"/>
      <c r="B1173" s="180"/>
      <c r="C1173" s="180"/>
    </row>
    <row r="1174" spans="1:3" ht="16.5">
      <c r="A1174" s="180"/>
      <c r="B1174" s="180"/>
      <c r="C1174" s="180"/>
    </row>
    <row r="1175" spans="1:3" ht="16.5">
      <c r="A1175" s="180"/>
      <c r="B1175" s="180"/>
      <c r="C1175" s="180"/>
    </row>
    <row r="1176" spans="1:3" ht="16.5">
      <c r="A1176" s="180"/>
      <c r="B1176" s="180"/>
      <c r="C1176" s="180"/>
    </row>
    <row r="1177" spans="1:3" ht="16.5">
      <c r="A1177" s="180"/>
      <c r="B1177" s="180"/>
      <c r="C1177" s="180"/>
    </row>
    <row r="1178" spans="1:3" ht="16.5">
      <c r="A1178" s="180"/>
      <c r="B1178" s="180"/>
      <c r="C1178" s="180"/>
    </row>
    <row r="1179" spans="1:3" ht="16.5">
      <c r="A1179" s="180"/>
      <c r="B1179" s="180"/>
      <c r="C1179" s="180"/>
    </row>
    <row r="1180" spans="1:3" ht="16.5">
      <c r="A1180" s="180"/>
      <c r="B1180" s="180"/>
      <c r="C1180" s="180"/>
    </row>
    <row r="1181" spans="1:3" ht="16.5">
      <c r="A1181" s="180"/>
      <c r="B1181" s="180"/>
      <c r="C1181" s="180"/>
    </row>
    <row r="1182" spans="1:3" ht="16.5">
      <c r="A1182" s="180"/>
      <c r="B1182" s="180"/>
      <c r="C1182" s="180"/>
    </row>
    <row r="1183" spans="1:3" ht="16.5">
      <c r="A1183" s="180"/>
      <c r="B1183" s="180"/>
      <c r="C1183" s="180"/>
    </row>
    <row r="1184" spans="1:3" ht="16.5">
      <c r="A1184" s="180"/>
      <c r="B1184" s="180"/>
      <c r="C1184" s="180"/>
    </row>
    <row r="1185" spans="1:3" ht="16.5">
      <c r="A1185" s="180"/>
      <c r="B1185" s="180"/>
      <c r="C1185" s="180"/>
    </row>
    <row r="1186" spans="1:3" ht="16.5">
      <c r="A1186" s="180"/>
      <c r="B1186" s="180"/>
      <c r="C1186" s="180"/>
    </row>
    <row r="1187" spans="1:3" ht="16.5">
      <c r="A1187" s="180"/>
      <c r="B1187" s="180"/>
      <c r="C1187" s="180"/>
    </row>
    <row r="1188" spans="1:3" ht="16.5">
      <c r="A1188" s="180"/>
      <c r="B1188" s="180"/>
      <c r="C1188" s="180"/>
    </row>
    <row r="1189" spans="1:3" ht="16.5">
      <c r="A1189" s="180"/>
      <c r="B1189" s="180"/>
      <c r="C1189" s="180"/>
    </row>
    <row r="1190" spans="1:3" ht="16.5">
      <c r="A1190" s="180"/>
      <c r="B1190" s="180"/>
      <c r="C1190" s="180"/>
    </row>
    <row r="1191" spans="1:3" ht="16.5">
      <c r="A1191" s="180"/>
      <c r="B1191" s="180"/>
      <c r="C1191" s="180"/>
    </row>
    <row r="1192" spans="1:3" ht="16.5">
      <c r="A1192" s="180"/>
      <c r="B1192" s="180"/>
      <c r="C1192" s="180"/>
    </row>
    <row r="1193" spans="1:3" ht="16.5">
      <c r="A1193" s="180"/>
      <c r="B1193" s="180"/>
      <c r="C1193" s="180"/>
    </row>
    <row r="1194" spans="1:3" ht="16.5">
      <c r="A1194" s="180"/>
      <c r="B1194" s="180"/>
      <c r="C1194" s="180"/>
    </row>
    <row r="1195" spans="1:3" ht="16.5">
      <c r="A1195" s="180"/>
      <c r="B1195" s="180"/>
      <c r="C1195" s="180"/>
    </row>
    <row r="1196" spans="1:3" ht="16.5">
      <c r="A1196" s="180"/>
      <c r="B1196" s="180"/>
      <c r="C1196" s="180"/>
    </row>
    <row r="1197" spans="1:3" ht="16.5">
      <c r="A1197" s="180"/>
      <c r="B1197" s="180"/>
      <c r="C1197" s="180"/>
    </row>
    <row r="1198" spans="1:3" ht="16.5">
      <c r="A1198" s="180"/>
      <c r="B1198" s="180"/>
      <c r="C1198" s="180"/>
    </row>
    <row r="1199" spans="1:3" ht="16.5">
      <c r="A1199" s="180"/>
      <c r="B1199" s="180"/>
      <c r="C1199" s="180"/>
    </row>
    <row r="1200" spans="1:3" ht="16.5">
      <c r="A1200" s="180"/>
      <c r="B1200" s="180"/>
      <c r="C1200" s="180"/>
    </row>
    <row r="1201" spans="1:3" ht="16.5">
      <c r="A1201" s="180"/>
      <c r="B1201" s="180"/>
      <c r="C1201" s="180"/>
    </row>
    <row r="1202" spans="1:3" ht="16.5">
      <c r="A1202" s="180"/>
      <c r="B1202" s="180"/>
      <c r="C1202" s="180"/>
    </row>
    <row r="1203" spans="1:3" ht="16.5">
      <c r="A1203" s="180"/>
      <c r="B1203" s="180"/>
      <c r="C1203" s="180"/>
    </row>
    <row r="1204" spans="1:3" ht="16.5">
      <c r="A1204" s="180"/>
      <c r="B1204" s="180"/>
      <c r="C1204" s="180"/>
    </row>
    <row r="1205" spans="1:3" ht="16.5">
      <c r="A1205" s="180"/>
      <c r="B1205" s="180"/>
      <c r="C1205" s="180"/>
    </row>
    <row r="1206" spans="1:3" ht="16.5">
      <c r="A1206" s="180"/>
      <c r="B1206" s="180"/>
      <c r="C1206" s="180"/>
    </row>
    <row r="1207" spans="1:3" ht="16.5">
      <c r="A1207" s="180"/>
      <c r="B1207" s="180"/>
      <c r="C1207" s="180"/>
    </row>
    <row r="1208" spans="1:3" ht="16.5">
      <c r="A1208" s="180"/>
      <c r="B1208" s="180"/>
      <c r="C1208" s="180"/>
    </row>
    <row r="1209" spans="1:3" ht="16.5">
      <c r="A1209" s="180"/>
      <c r="B1209" s="180"/>
      <c r="C1209" s="180"/>
    </row>
    <row r="1210" spans="1:3" ht="16.5">
      <c r="A1210" s="180"/>
      <c r="B1210" s="180"/>
      <c r="C1210" s="180"/>
    </row>
    <row r="1211" spans="1:3" ht="16.5">
      <c r="A1211" s="180"/>
      <c r="B1211" s="180"/>
      <c r="C1211" s="180"/>
    </row>
    <row r="1212" spans="1:3" ht="16.5">
      <c r="A1212" s="180"/>
      <c r="B1212" s="180"/>
      <c r="C1212" s="180"/>
    </row>
    <row r="1213" spans="1:3" ht="16.5">
      <c r="A1213" s="180"/>
      <c r="B1213" s="180"/>
      <c r="C1213" s="180"/>
    </row>
    <row r="1214" spans="1:3" ht="16.5">
      <c r="A1214" s="180"/>
      <c r="B1214" s="180"/>
      <c r="C1214" s="180"/>
    </row>
    <row r="1215" spans="1:3" ht="16.5">
      <c r="A1215" s="180"/>
      <c r="B1215" s="180"/>
      <c r="C1215" s="180"/>
    </row>
    <row r="1216" spans="1:3" ht="16.5">
      <c r="A1216" s="180"/>
      <c r="B1216" s="180"/>
      <c r="C1216" s="180"/>
    </row>
    <row r="1217" spans="1:3" ht="16.5">
      <c r="A1217" s="180"/>
      <c r="B1217" s="180"/>
      <c r="C1217" s="180"/>
    </row>
    <row r="1218" spans="1:3" ht="16.5">
      <c r="A1218" s="180"/>
      <c r="B1218" s="180"/>
      <c r="C1218" s="180"/>
    </row>
    <row r="1219" spans="1:3" ht="16.5">
      <c r="A1219" s="180"/>
      <c r="B1219" s="180"/>
      <c r="C1219" s="180"/>
    </row>
    <row r="1220" spans="1:3" ht="16.5">
      <c r="A1220" s="180"/>
      <c r="B1220" s="180"/>
      <c r="C1220" s="180"/>
    </row>
    <row r="1221" spans="1:3" ht="16.5">
      <c r="A1221" s="180"/>
      <c r="B1221" s="180"/>
      <c r="C1221" s="180"/>
    </row>
    <row r="1222" spans="1:3" ht="16.5">
      <c r="A1222" s="180"/>
      <c r="B1222" s="180"/>
      <c r="C1222" s="180"/>
    </row>
    <row r="1223" spans="1:3" ht="16.5">
      <c r="A1223" s="180"/>
      <c r="B1223" s="180"/>
      <c r="C1223" s="180"/>
    </row>
    <row r="1224" spans="1:3" ht="16.5">
      <c r="A1224" s="180"/>
      <c r="B1224" s="180"/>
      <c r="C1224" s="180"/>
    </row>
    <row r="1225" spans="1:3" ht="16.5">
      <c r="A1225" s="180"/>
      <c r="B1225" s="180"/>
      <c r="C1225" s="180"/>
    </row>
    <row r="1226" spans="1:3" ht="16.5">
      <c r="A1226" s="180"/>
      <c r="B1226" s="180"/>
      <c r="C1226" s="180"/>
    </row>
    <row r="1227" spans="1:3" ht="16.5">
      <c r="A1227" s="180"/>
      <c r="B1227" s="180"/>
      <c r="C1227" s="180"/>
    </row>
    <row r="1228" spans="1:3" ht="16.5">
      <c r="A1228" s="180"/>
      <c r="B1228" s="180"/>
      <c r="C1228" s="180"/>
    </row>
    <row r="1229" spans="1:3" ht="16.5">
      <c r="A1229" s="180"/>
      <c r="B1229" s="180"/>
      <c r="C1229" s="180"/>
    </row>
    <row r="1230" spans="1:3" ht="16.5">
      <c r="A1230" s="180"/>
      <c r="B1230" s="180"/>
      <c r="C1230" s="180"/>
    </row>
    <row r="1231" spans="1:3" ht="16.5">
      <c r="A1231" s="180"/>
      <c r="B1231" s="180"/>
      <c r="C1231" s="180"/>
    </row>
    <row r="1232" spans="1:3" ht="16.5">
      <c r="A1232" s="180"/>
      <c r="B1232" s="180"/>
      <c r="C1232" s="180"/>
    </row>
    <row r="1233" spans="1:3" ht="16.5">
      <c r="A1233" s="180"/>
      <c r="B1233" s="180"/>
      <c r="C1233" s="180"/>
    </row>
    <row r="1234" spans="1:3" ht="16.5">
      <c r="A1234" s="180"/>
      <c r="B1234" s="180"/>
      <c r="C1234" s="180"/>
    </row>
    <row r="1235" spans="1:3" ht="16.5">
      <c r="A1235" s="180"/>
      <c r="B1235" s="180"/>
      <c r="C1235" s="180"/>
    </row>
    <row r="1236" spans="1:3" ht="16.5">
      <c r="A1236" s="180"/>
      <c r="B1236" s="180"/>
      <c r="C1236" s="180"/>
    </row>
    <row r="1237" spans="1:3" ht="16.5">
      <c r="A1237" s="180"/>
      <c r="B1237" s="180"/>
      <c r="C1237" s="180"/>
    </row>
    <row r="1238" spans="1:3" ht="16.5">
      <c r="A1238" s="180"/>
      <c r="B1238" s="180"/>
      <c r="C1238" s="180"/>
    </row>
    <row r="1239" spans="1:3" ht="16.5">
      <c r="A1239" s="180"/>
      <c r="B1239" s="180"/>
      <c r="C1239" s="180"/>
    </row>
    <row r="1240" spans="1:3" ht="16.5">
      <c r="A1240" s="180"/>
      <c r="B1240" s="180"/>
      <c r="C1240" s="180"/>
    </row>
    <row r="1241" spans="1:3" ht="16.5">
      <c r="A1241" s="180"/>
      <c r="B1241" s="180"/>
      <c r="C1241" s="180"/>
    </row>
    <row r="1242" spans="1:3" ht="16.5">
      <c r="A1242" s="180"/>
      <c r="B1242" s="180"/>
      <c r="C1242" s="180"/>
    </row>
    <row r="1243" spans="1:3" ht="16.5">
      <c r="A1243" s="180"/>
      <c r="B1243" s="180"/>
      <c r="C1243" s="180"/>
    </row>
    <row r="1244" spans="1:3" ht="16.5">
      <c r="A1244" s="180"/>
      <c r="B1244" s="180"/>
      <c r="C1244" s="180"/>
    </row>
    <row r="1245" spans="1:3" ht="16.5">
      <c r="A1245" s="180"/>
      <c r="B1245" s="180"/>
      <c r="C1245" s="180"/>
    </row>
    <row r="1246" spans="1:3" ht="16.5">
      <c r="A1246" s="180"/>
      <c r="B1246" s="180"/>
      <c r="C1246" s="180"/>
    </row>
    <row r="1247" spans="1:3" ht="16.5">
      <c r="A1247" s="180"/>
      <c r="B1247" s="180"/>
      <c r="C1247" s="180"/>
    </row>
    <row r="1248" spans="1:3" ht="16.5">
      <c r="A1248" s="180"/>
      <c r="B1248" s="180"/>
      <c r="C1248" s="180"/>
    </row>
    <row r="1249" spans="1:3" ht="16.5">
      <c r="A1249" s="180"/>
      <c r="B1249" s="180"/>
      <c r="C1249" s="180"/>
    </row>
    <row r="1250" spans="1:3" ht="16.5">
      <c r="A1250" s="180"/>
      <c r="B1250" s="180"/>
      <c r="C1250" s="180"/>
    </row>
    <row r="1251" spans="1:3" ht="16.5">
      <c r="A1251" s="180"/>
      <c r="B1251" s="180"/>
      <c r="C1251" s="180"/>
    </row>
    <row r="1252" spans="1:3" ht="16.5">
      <c r="A1252" s="180"/>
      <c r="B1252" s="180"/>
      <c r="C1252" s="180"/>
    </row>
    <row r="1253" spans="1:3" ht="16.5">
      <c r="A1253" s="180"/>
      <c r="B1253" s="180"/>
      <c r="C1253" s="180"/>
    </row>
    <row r="1254" spans="1:3" ht="16.5">
      <c r="A1254" s="180"/>
      <c r="B1254" s="180"/>
      <c r="C1254" s="180"/>
    </row>
    <row r="1255" spans="1:3" ht="16.5">
      <c r="A1255" s="180"/>
      <c r="B1255" s="180"/>
      <c r="C1255" s="180"/>
    </row>
    <row r="1256" spans="1:3" ht="16.5">
      <c r="A1256" s="180"/>
      <c r="B1256" s="180"/>
      <c r="C1256" s="180"/>
    </row>
    <row r="1257" spans="1:3" ht="16.5">
      <c r="A1257" s="180"/>
      <c r="B1257" s="180"/>
      <c r="C1257" s="180"/>
    </row>
    <row r="1258" spans="1:3" ht="16.5">
      <c r="A1258" s="180"/>
      <c r="B1258" s="180"/>
      <c r="C1258" s="180"/>
    </row>
    <row r="1259" spans="1:3" ht="16.5">
      <c r="A1259" s="180"/>
      <c r="B1259" s="180"/>
      <c r="C1259" s="180"/>
    </row>
    <row r="1260" spans="1:3" ht="16.5">
      <c r="A1260" s="180"/>
      <c r="B1260" s="180"/>
      <c r="C1260" s="180"/>
    </row>
    <row r="1261" spans="1:3" ht="16.5">
      <c r="A1261" s="180"/>
      <c r="B1261" s="180"/>
      <c r="C1261" s="180"/>
    </row>
    <row r="1262" spans="1:3" ht="16.5">
      <c r="A1262" s="180"/>
      <c r="B1262" s="180"/>
      <c r="C1262" s="180"/>
    </row>
    <row r="1263" spans="1:3" ht="16.5">
      <c r="A1263" s="180"/>
      <c r="B1263" s="180"/>
      <c r="C1263" s="180"/>
    </row>
    <row r="1264" spans="1:3" ht="16.5">
      <c r="A1264" s="180"/>
      <c r="B1264" s="180"/>
      <c r="C1264" s="180"/>
    </row>
    <row r="1265" spans="1:3" ht="16.5">
      <c r="A1265" s="180"/>
      <c r="B1265" s="180"/>
      <c r="C1265" s="180"/>
    </row>
    <row r="1266" spans="1:3" ht="16.5">
      <c r="A1266" s="180"/>
      <c r="B1266" s="180"/>
      <c r="C1266" s="180"/>
    </row>
    <row r="1267" spans="1:3" ht="16.5">
      <c r="A1267" s="180"/>
      <c r="B1267" s="180"/>
      <c r="C1267" s="180"/>
    </row>
    <row r="1268" spans="1:3" ht="16.5">
      <c r="A1268" s="180"/>
      <c r="B1268" s="180"/>
      <c r="C1268" s="180"/>
    </row>
    <row r="1269" spans="1:3" ht="16.5">
      <c r="A1269" s="180"/>
      <c r="B1269" s="180"/>
      <c r="C1269" s="180"/>
    </row>
    <row r="1270" spans="1:3" ht="16.5">
      <c r="A1270" s="180"/>
      <c r="B1270" s="180"/>
      <c r="C1270" s="180"/>
    </row>
    <row r="1271" spans="1:3" ht="16.5">
      <c r="A1271" s="180"/>
      <c r="B1271" s="180"/>
      <c r="C1271" s="180"/>
    </row>
    <row r="1272" spans="1:3" ht="16.5">
      <c r="A1272" s="180"/>
      <c r="B1272" s="180"/>
      <c r="C1272" s="180"/>
    </row>
    <row r="1273" spans="1:3" ht="16.5">
      <c r="A1273" s="180"/>
      <c r="B1273" s="180"/>
      <c r="C1273" s="180"/>
    </row>
    <row r="1274" spans="1:3" ht="16.5">
      <c r="A1274" s="180"/>
      <c r="B1274" s="180"/>
      <c r="C1274" s="180"/>
    </row>
    <row r="1275" spans="1:3" ht="16.5">
      <c r="A1275" s="180"/>
      <c r="B1275" s="180"/>
      <c r="C1275" s="180"/>
    </row>
    <row r="1276" spans="1:3" ht="16.5">
      <c r="A1276" s="180"/>
      <c r="B1276" s="180"/>
      <c r="C1276" s="180"/>
    </row>
    <row r="1277" spans="1:3" ht="16.5">
      <c r="A1277" s="180"/>
      <c r="B1277" s="180"/>
      <c r="C1277" s="180"/>
    </row>
    <row r="1278" spans="1:3" ht="16.5">
      <c r="A1278" s="180"/>
      <c r="B1278" s="180"/>
      <c r="C1278" s="180"/>
    </row>
    <row r="1279" spans="1:3" ht="16.5">
      <c r="A1279" s="180"/>
      <c r="B1279" s="180"/>
      <c r="C1279" s="180"/>
    </row>
    <row r="1280" spans="1:3" ht="16.5">
      <c r="A1280" s="180"/>
      <c r="B1280" s="180"/>
      <c r="C1280" s="180"/>
    </row>
    <row r="1281" spans="1:3" ht="16.5">
      <c r="A1281" s="180"/>
      <c r="B1281" s="180"/>
      <c r="C1281" s="180"/>
    </row>
    <row r="1282" spans="1:3" ht="16.5">
      <c r="A1282" s="180"/>
      <c r="B1282" s="180"/>
      <c r="C1282" s="180"/>
    </row>
    <row r="1283" spans="1:3" ht="16.5">
      <c r="A1283" s="180"/>
      <c r="B1283" s="180"/>
      <c r="C1283" s="180"/>
    </row>
    <row r="1284" spans="1:3" ht="16.5">
      <c r="A1284" s="180"/>
      <c r="B1284" s="180"/>
      <c r="C1284" s="180"/>
    </row>
    <row r="1285" spans="1:3" ht="16.5">
      <c r="A1285" s="180"/>
      <c r="B1285" s="180"/>
      <c r="C1285" s="180"/>
    </row>
    <row r="1286" spans="1:3" ht="16.5">
      <c r="A1286" s="180"/>
      <c r="B1286" s="180"/>
      <c r="C1286" s="180"/>
    </row>
    <row r="1287" spans="1:3" ht="16.5">
      <c r="A1287" s="180"/>
      <c r="B1287" s="180"/>
      <c r="C1287" s="180"/>
    </row>
    <row r="1288" spans="1:3" ht="16.5">
      <c r="A1288" s="180"/>
      <c r="B1288" s="180"/>
      <c r="C1288" s="180"/>
    </row>
    <row r="1289" spans="1:3" ht="16.5">
      <c r="A1289" s="180"/>
      <c r="B1289" s="180"/>
      <c r="C1289" s="180"/>
    </row>
    <row r="1290" spans="1:3" ht="16.5">
      <c r="A1290" s="180"/>
      <c r="B1290" s="180"/>
      <c r="C1290" s="180"/>
    </row>
    <row r="1291" spans="1:3" ht="16.5">
      <c r="A1291" s="180"/>
      <c r="B1291" s="180"/>
      <c r="C1291" s="180"/>
    </row>
    <row r="1292" spans="1:3" ht="16.5">
      <c r="A1292" s="180"/>
      <c r="B1292" s="180"/>
      <c r="C1292" s="180"/>
    </row>
    <row r="1293" spans="1:3" ht="16.5">
      <c r="A1293" s="180"/>
      <c r="B1293" s="180"/>
      <c r="C1293" s="180"/>
    </row>
    <row r="1294" spans="1:3" ht="16.5">
      <c r="A1294" s="180"/>
      <c r="B1294" s="180"/>
      <c r="C1294" s="180"/>
    </row>
    <row r="1295" spans="1:3" ht="16.5">
      <c r="A1295" s="180"/>
      <c r="B1295" s="180"/>
      <c r="C1295" s="180"/>
    </row>
    <row r="1296" spans="1:3" ht="16.5">
      <c r="A1296" s="180"/>
      <c r="B1296" s="180"/>
      <c r="C1296" s="180"/>
    </row>
    <row r="1297" spans="1:3" ht="16.5">
      <c r="A1297" s="180"/>
      <c r="B1297" s="180"/>
      <c r="C1297" s="180"/>
    </row>
    <row r="1298" spans="1:3" ht="16.5">
      <c r="A1298" s="180"/>
      <c r="B1298" s="180"/>
      <c r="C1298" s="180"/>
    </row>
    <row r="1299" spans="1:3" ht="16.5">
      <c r="A1299" s="180"/>
      <c r="B1299" s="180"/>
      <c r="C1299" s="180"/>
    </row>
    <row r="1300" spans="1:3" ht="16.5">
      <c r="A1300" s="180"/>
      <c r="B1300" s="180"/>
      <c r="C1300" s="180"/>
    </row>
    <row r="1301" spans="1:3" ht="16.5">
      <c r="A1301" s="180"/>
      <c r="B1301" s="180"/>
      <c r="C1301" s="180"/>
    </row>
    <row r="1302" spans="1:3" ht="16.5">
      <c r="A1302" s="180"/>
      <c r="B1302" s="180"/>
      <c r="C1302" s="180"/>
    </row>
    <row r="1303" spans="1:3" ht="16.5">
      <c r="A1303" s="180"/>
      <c r="B1303" s="180"/>
      <c r="C1303" s="180"/>
    </row>
    <row r="1304" spans="1:3" ht="16.5">
      <c r="A1304" s="180"/>
      <c r="B1304" s="180"/>
      <c r="C1304" s="180"/>
    </row>
    <row r="1305" spans="1:3" ht="16.5">
      <c r="A1305" s="180"/>
      <c r="B1305" s="180"/>
      <c r="C1305" s="180"/>
    </row>
    <row r="1306" spans="1:3" ht="16.5">
      <c r="A1306" s="180"/>
      <c r="B1306" s="180"/>
      <c r="C1306" s="180"/>
    </row>
    <row r="1307" spans="1:3" ht="16.5">
      <c r="A1307" s="180"/>
      <c r="B1307" s="180"/>
      <c r="C1307" s="180"/>
    </row>
    <row r="1308" spans="1:3" ht="16.5">
      <c r="A1308" s="180"/>
      <c r="B1308" s="180"/>
      <c r="C1308" s="180"/>
    </row>
    <row r="1309" spans="1:3" ht="16.5">
      <c r="A1309" s="180"/>
      <c r="B1309" s="180"/>
      <c r="C1309" s="180"/>
    </row>
    <row r="1310" spans="1:3" ht="16.5">
      <c r="A1310" s="180"/>
      <c r="B1310" s="180"/>
      <c r="C1310" s="180"/>
    </row>
    <row r="1311" spans="1:3" ht="16.5">
      <c r="A1311" s="180"/>
      <c r="B1311" s="180"/>
      <c r="C1311" s="180"/>
    </row>
    <row r="1312" spans="1:3" ht="16.5">
      <c r="A1312" s="180"/>
      <c r="B1312" s="180"/>
      <c r="C1312" s="180"/>
    </row>
    <row r="1313" spans="1:3" ht="16.5">
      <c r="A1313" s="180"/>
      <c r="B1313" s="180"/>
      <c r="C1313" s="180"/>
    </row>
    <row r="1314" spans="1:3" ht="16.5">
      <c r="A1314" s="180"/>
      <c r="B1314" s="180"/>
      <c r="C1314" s="180"/>
    </row>
    <row r="1315" spans="1:3" ht="16.5">
      <c r="A1315" s="180"/>
      <c r="B1315" s="180"/>
      <c r="C1315" s="180"/>
    </row>
    <row r="1316" spans="1:3" ht="16.5">
      <c r="A1316" s="180"/>
      <c r="B1316" s="180"/>
      <c r="C1316" s="180"/>
    </row>
    <row r="1317" spans="1:3" ht="16.5">
      <c r="A1317" s="180"/>
      <c r="B1317" s="180"/>
      <c r="C1317" s="180"/>
    </row>
    <row r="1318" spans="1:3" ht="16.5">
      <c r="A1318" s="180"/>
      <c r="B1318" s="180"/>
      <c r="C1318" s="180"/>
    </row>
    <row r="1319" spans="1:3" ht="16.5">
      <c r="A1319" s="180"/>
      <c r="B1319" s="180"/>
      <c r="C1319" s="180"/>
    </row>
    <row r="1320" spans="1:3" ht="16.5">
      <c r="A1320" s="180"/>
      <c r="B1320" s="180"/>
      <c r="C1320" s="180"/>
    </row>
    <row r="1321" spans="1:3" ht="16.5">
      <c r="A1321" s="180"/>
      <c r="B1321" s="180"/>
      <c r="C1321" s="180"/>
    </row>
    <row r="1322" spans="1:3" ht="16.5">
      <c r="A1322" s="180"/>
      <c r="B1322" s="180"/>
      <c r="C1322" s="180"/>
    </row>
    <row r="1323" spans="1:3" ht="16.5">
      <c r="A1323" s="180"/>
      <c r="B1323" s="180"/>
      <c r="C1323" s="180"/>
    </row>
    <row r="1324" spans="1:3" ht="16.5">
      <c r="A1324" s="180"/>
      <c r="B1324" s="180"/>
      <c r="C1324" s="180"/>
    </row>
    <row r="1325" spans="1:3" ht="16.5">
      <c r="A1325" s="180"/>
      <c r="B1325" s="180"/>
      <c r="C1325" s="180"/>
    </row>
    <row r="1326" spans="1:3" ht="16.5">
      <c r="A1326" s="180"/>
      <c r="B1326" s="180"/>
      <c r="C1326" s="180"/>
    </row>
    <row r="1327" spans="1:3" ht="16.5">
      <c r="A1327" s="180"/>
      <c r="B1327" s="180"/>
      <c r="C1327" s="180"/>
    </row>
    <row r="1328" spans="1:3" ht="16.5">
      <c r="A1328" s="180"/>
      <c r="B1328" s="180"/>
      <c r="C1328" s="180"/>
    </row>
    <row r="1329" spans="1:3" ht="16.5">
      <c r="A1329" s="180"/>
      <c r="B1329" s="180"/>
      <c r="C1329" s="180"/>
    </row>
    <row r="1330" spans="1:3" ht="16.5">
      <c r="A1330" s="180"/>
      <c r="B1330" s="180"/>
      <c r="C1330" s="180"/>
    </row>
    <row r="1331" spans="1:3" ht="16.5">
      <c r="A1331" s="180"/>
      <c r="B1331" s="180"/>
      <c r="C1331" s="180"/>
    </row>
    <row r="1332" spans="1:3" ht="16.5">
      <c r="A1332" s="180"/>
      <c r="B1332" s="180"/>
      <c r="C1332" s="180"/>
    </row>
    <row r="1333" spans="1:3" ht="16.5">
      <c r="A1333" s="180"/>
      <c r="B1333" s="180"/>
      <c r="C1333" s="180"/>
    </row>
    <row r="1334" spans="1:3" ht="16.5">
      <c r="A1334" s="180"/>
      <c r="B1334" s="180"/>
      <c r="C1334" s="180"/>
    </row>
    <row r="1335" spans="1:3" ht="16.5">
      <c r="A1335" s="180"/>
      <c r="B1335" s="180"/>
      <c r="C1335" s="180"/>
    </row>
    <row r="1336" spans="1:3" ht="16.5">
      <c r="A1336" s="180"/>
      <c r="B1336" s="180"/>
      <c r="C1336" s="180"/>
    </row>
    <row r="1337" spans="1:3" ht="16.5">
      <c r="A1337" s="180"/>
      <c r="B1337" s="180"/>
      <c r="C1337" s="180"/>
    </row>
    <row r="1338" spans="1:3" ht="16.5">
      <c r="A1338" s="180"/>
      <c r="B1338" s="180"/>
      <c r="C1338" s="180"/>
    </row>
    <row r="1339" spans="1:3" ht="16.5">
      <c r="A1339" s="180"/>
      <c r="B1339" s="180"/>
      <c r="C1339" s="180"/>
    </row>
    <row r="1340" spans="1:3" ht="16.5">
      <c r="A1340" s="180"/>
      <c r="B1340" s="180"/>
      <c r="C1340" s="180"/>
    </row>
    <row r="1341" spans="1:3" ht="16.5">
      <c r="A1341" s="180"/>
      <c r="B1341" s="180"/>
      <c r="C1341" s="180"/>
    </row>
    <row r="1342" spans="1:3" ht="16.5">
      <c r="A1342" s="180"/>
      <c r="B1342" s="180"/>
      <c r="C1342" s="180"/>
    </row>
    <row r="1343" spans="1:3" ht="16.5">
      <c r="A1343" s="180"/>
      <c r="B1343" s="180"/>
      <c r="C1343" s="180"/>
    </row>
    <row r="1344" spans="1:3" ht="16.5">
      <c r="A1344" s="180"/>
      <c r="B1344" s="180"/>
      <c r="C1344" s="180"/>
    </row>
    <row r="1345" spans="1:3" ht="16.5">
      <c r="A1345" s="180"/>
      <c r="B1345" s="180"/>
      <c r="C1345" s="180"/>
    </row>
    <row r="1346" spans="1:3" ht="16.5">
      <c r="A1346" s="180"/>
      <c r="B1346" s="180"/>
      <c r="C1346" s="180"/>
    </row>
    <row r="1347" spans="1:3" ht="16.5">
      <c r="A1347" s="180"/>
      <c r="B1347" s="180"/>
      <c r="C1347" s="180"/>
    </row>
    <row r="1348" spans="1:3" ht="16.5">
      <c r="A1348" s="180"/>
      <c r="B1348" s="180"/>
      <c r="C1348" s="180"/>
    </row>
    <row r="1349" spans="1:3" ht="16.5">
      <c r="A1349" s="180"/>
      <c r="B1349" s="180"/>
      <c r="C1349" s="180"/>
    </row>
    <row r="1350" spans="1:3" ht="16.5">
      <c r="A1350" s="180"/>
      <c r="B1350" s="180"/>
      <c r="C1350" s="180"/>
    </row>
    <row r="1351" spans="1:3" ht="16.5">
      <c r="A1351" s="180"/>
      <c r="B1351" s="180"/>
      <c r="C1351" s="180"/>
    </row>
    <row r="1352" spans="1:3" ht="16.5">
      <c r="A1352" s="180"/>
      <c r="B1352" s="180"/>
      <c r="C1352" s="180"/>
    </row>
    <row r="1353" spans="1:3" ht="16.5">
      <c r="A1353" s="180"/>
      <c r="B1353" s="180"/>
      <c r="C1353" s="180"/>
    </row>
    <row r="1354" spans="1:3" ht="16.5">
      <c r="A1354" s="180"/>
      <c r="B1354" s="180"/>
      <c r="C1354" s="180"/>
    </row>
    <row r="1355" spans="1:3" ht="16.5">
      <c r="A1355" s="180"/>
      <c r="B1355" s="180"/>
      <c r="C1355" s="180"/>
    </row>
    <row r="1356" spans="1:3" ht="16.5">
      <c r="A1356" s="180"/>
      <c r="B1356" s="180"/>
      <c r="C1356" s="180"/>
    </row>
    <row r="1357" spans="1:3" ht="16.5">
      <c r="A1357" s="180"/>
      <c r="B1357" s="180"/>
      <c r="C1357" s="180"/>
    </row>
    <row r="1358" spans="1:3" ht="16.5">
      <c r="A1358" s="180"/>
      <c r="B1358" s="180"/>
      <c r="C1358" s="180"/>
    </row>
    <row r="1359" spans="1:3" ht="16.5">
      <c r="A1359" s="180"/>
      <c r="B1359" s="180"/>
      <c r="C1359" s="180"/>
    </row>
    <row r="1360" spans="1:3" ht="16.5">
      <c r="A1360" s="180"/>
      <c r="B1360" s="180"/>
      <c r="C1360" s="180"/>
    </row>
    <row r="1361" spans="1:3" ht="16.5">
      <c r="A1361" s="180"/>
      <c r="B1361" s="180"/>
      <c r="C1361" s="180"/>
    </row>
    <row r="1362" spans="1:3" ht="16.5">
      <c r="A1362" s="180"/>
      <c r="B1362" s="180"/>
      <c r="C1362" s="180"/>
    </row>
    <row r="1363" spans="1:3" ht="16.5">
      <c r="A1363" s="180"/>
      <c r="B1363" s="180"/>
      <c r="C1363" s="180"/>
    </row>
    <row r="1364" spans="1:3" ht="16.5">
      <c r="A1364" s="180"/>
      <c r="B1364" s="180"/>
      <c r="C1364" s="180"/>
    </row>
    <row r="1365" spans="1:3" ht="16.5">
      <c r="A1365" s="180"/>
      <c r="B1365" s="180"/>
      <c r="C1365" s="180"/>
    </row>
    <row r="1366" spans="1:3" ht="16.5">
      <c r="A1366" s="180"/>
      <c r="B1366" s="180"/>
      <c r="C1366" s="180"/>
    </row>
    <row r="1367" spans="1:3" ht="16.5">
      <c r="A1367" s="180"/>
      <c r="B1367" s="180"/>
      <c r="C1367" s="180"/>
    </row>
    <row r="1368" spans="1:3" ht="16.5">
      <c r="A1368" s="180"/>
      <c r="B1368" s="180"/>
      <c r="C1368" s="180"/>
    </row>
    <row r="1369" spans="1:3" ht="16.5">
      <c r="A1369" s="180"/>
      <c r="B1369" s="180"/>
      <c r="C1369" s="180"/>
    </row>
    <row r="1370" spans="1:3" ht="16.5">
      <c r="A1370" s="180"/>
      <c r="B1370" s="180"/>
      <c r="C1370" s="180"/>
    </row>
    <row r="1371" spans="1:3" ht="16.5">
      <c r="A1371" s="180"/>
      <c r="B1371" s="180"/>
      <c r="C1371" s="180"/>
    </row>
    <row r="1372" spans="1:3" ht="16.5">
      <c r="A1372" s="180"/>
      <c r="B1372" s="180"/>
      <c r="C1372" s="180"/>
    </row>
    <row r="1373" spans="1:3" ht="16.5">
      <c r="A1373" s="180"/>
      <c r="B1373" s="180"/>
      <c r="C1373" s="180"/>
    </row>
    <row r="1374" spans="1:3" ht="16.5">
      <c r="A1374" s="180"/>
      <c r="B1374" s="180"/>
      <c r="C1374" s="180"/>
    </row>
    <row r="1375" spans="1:3" ht="16.5">
      <c r="A1375" s="180"/>
      <c r="B1375" s="180"/>
      <c r="C1375" s="180"/>
    </row>
    <row r="1376" spans="1:3" ht="16.5">
      <c r="A1376" s="180"/>
      <c r="B1376" s="180"/>
      <c r="C1376" s="180"/>
    </row>
    <row r="1377" spans="1:3" ht="16.5">
      <c r="A1377" s="180"/>
      <c r="B1377" s="180"/>
      <c r="C1377" s="180"/>
    </row>
    <row r="1378" spans="1:3" ht="16.5">
      <c r="A1378" s="180"/>
      <c r="B1378" s="180"/>
      <c r="C1378" s="180"/>
    </row>
    <row r="1379" spans="1:3" ht="16.5">
      <c r="A1379" s="180"/>
      <c r="B1379" s="180"/>
      <c r="C1379" s="180"/>
    </row>
    <row r="1380" spans="1:3" ht="16.5">
      <c r="A1380" s="180"/>
      <c r="B1380" s="180"/>
      <c r="C1380" s="180"/>
    </row>
    <row r="1381" spans="1:3" ht="16.5">
      <c r="A1381" s="180"/>
      <c r="B1381" s="180"/>
      <c r="C1381" s="180"/>
    </row>
    <row r="1382" spans="1:3" ht="16.5">
      <c r="A1382" s="180"/>
      <c r="B1382" s="180"/>
      <c r="C1382" s="180"/>
    </row>
    <row r="1383" spans="1:3" ht="16.5">
      <c r="A1383" s="180"/>
      <c r="B1383" s="180"/>
      <c r="C1383" s="180"/>
    </row>
    <row r="1384" spans="1:3" ht="16.5">
      <c r="A1384" s="180"/>
      <c r="B1384" s="180"/>
      <c r="C1384" s="180"/>
    </row>
    <row r="1385" spans="1:3" ht="16.5">
      <c r="A1385" s="180"/>
      <c r="B1385" s="180"/>
      <c r="C1385" s="180"/>
    </row>
    <row r="1386" spans="1:3" ht="16.5">
      <c r="A1386" s="180"/>
      <c r="B1386" s="180"/>
      <c r="C1386" s="180"/>
    </row>
    <row r="1387" spans="1:3" ht="16.5">
      <c r="A1387" s="180"/>
      <c r="B1387" s="180"/>
      <c r="C1387" s="180"/>
    </row>
    <row r="1388" spans="1:3" ht="16.5">
      <c r="A1388" s="180"/>
      <c r="B1388" s="180"/>
      <c r="C1388" s="180"/>
    </row>
    <row r="1389" spans="1:3" ht="16.5">
      <c r="A1389" s="180"/>
      <c r="B1389" s="180"/>
      <c r="C1389" s="180"/>
    </row>
    <row r="1390" spans="1:3" ht="16.5">
      <c r="A1390" s="180"/>
      <c r="B1390" s="180"/>
      <c r="C1390" s="180"/>
    </row>
    <row r="1391" spans="1:3" ht="16.5">
      <c r="A1391" s="180"/>
      <c r="B1391" s="180"/>
      <c r="C1391" s="180"/>
    </row>
    <row r="1392" spans="1:3" ht="16.5">
      <c r="A1392" s="180"/>
      <c r="B1392" s="180"/>
      <c r="C1392" s="180"/>
    </row>
    <row r="1393" spans="1:3" ht="16.5">
      <c r="A1393" s="180"/>
      <c r="B1393" s="180"/>
      <c r="C1393" s="180"/>
    </row>
    <row r="1394" spans="1:3" ht="16.5">
      <c r="A1394" s="180"/>
      <c r="B1394" s="180"/>
      <c r="C1394" s="180"/>
    </row>
    <row r="1395" spans="1:3" ht="16.5">
      <c r="A1395" s="180"/>
      <c r="B1395" s="180"/>
      <c r="C1395" s="180"/>
    </row>
    <row r="1396" spans="1:3" ht="16.5">
      <c r="A1396" s="180"/>
      <c r="B1396" s="180"/>
      <c r="C1396" s="180"/>
    </row>
    <row r="1397" spans="1:3" ht="16.5">
      <c r="A1397" s="180"/>
      <c r="B1397" s="180"/>
      <c r="C1397" s="180"/>
    </row>
    <row r="1398" spans="1:3" ht="16.5">
      <c r="A1398" s="180"/>
      <c r="B1398" s="180"/>
      <c r="C1398" s="180"/>
    </row>
    <row r="1399" spans="1:3" ht="16.5">
      <c r="A1399" s="180"/>
      <c r="B1399" s="180"/>
      <c r="C1399" s="180"/>
    </row>
    <row r="1400" spans="1:3" ht="16.5">
      <c r="A1400" s="180"/>
      <c r="B1400" s="180"/>
      <c r="C1400" s="180"/>
    </row>
    <row r="1401" spans="1:3" ht="16.5">
      <c r="A1401" s="180"/>
      <c r="B1401" s="180"/>
      <c r="C1401" s="180"/>
    </row>
    <row r="1402" spans="1:3" ht="16.5">
      <c r="A1402" s="180"/>
      <c r="B1402" s="180"/>
      <c r="C1402" s="180"/>
    </row>
    <row r="1403" spans="1:3" ht="16.5">
      <c r="A1403" s="180"/>
      <c r="B1403" s="180"/>
      <c r="C1403" s="180"/>
    </row>
    <row r="1404" spans="1:3" ht="16.5">
      <c r="A1404" s="180"/>
      <c r="B1404" s="180"/>
      <c r="C1404" s="180"/>
    </row>
    <row r="1405" spans="1:3" ht="16.5">
      <c r="A1405" s="180"/>
      <c r="B1405" s="180"/>
      <c r="C1405" s="180"/>
    </row>
    <row r="1406" spans="1:3" ht="16.5">
      <c r="A1406" s="180"/>
      <c r="B1406" s="180"/>
      <c r="C1406" s="180"/>
    </row>
    <row r="1407" spans="1:3" ht="16.5">
      <c r="A1407" s="180"/>
      <c r="B1407" s="180"/>
      <c r="C1407" s="180"/>
    </row>
    <row r="1408" spans="1:3" ht="16.5">
      <c r="A1408" s="180"/>
      <c r="B1408" s="180"/>
      <c r="C1408" s="180"/>
    </row>
    <row r="1409" spans="1:3" ht="16.5">
      <c r="A1409" s="180"/>
      <c r="B1409" s="180"/>
      <c r="C1409" s="180"/>
    </row>
    <row r="1410" spans="1:3" ht="16.5">
      <c r="A1410" s="180"/>
      <c r="B1410" s="180"/>
      <c r="C1410" s="180"/>
    </row>
    <row r="1411" spans="1:3" ht="16.5">
      <c r="A1411" s="180"/>
      <c r="B1411" s="180"/>
      <c r="C1411" s="180"/>
    </row>
    <row r="1412" spans="1:3" ht="16.5">
      <c r="A1412" s="180"/>
      <c r="B1412" s="180"/>
      <c r="C1412" s="180"/>
    </row>
    <row r="1413" spans="1:3" ht="16.5">
      <c r="A1413" s="180"/>
      <c r="B1413" s="180"/>
      <c r="C1413" s="180"/>
    </row>
    <row r="1414" spans="1:3" ht="16.5">
      <c r="A1414" s="180"/>
      <c r="B1414" s="180"/>
      <c r="C1414" s="180"/>
    </row>
    <row r="1415" spans="1:3" ht="16.5">
      <c r="A1415" s="180"/>
      <c r="B1415" s="180"/>
      <c r="C1415" s="180"/>
    </row>
    <row r="1416" spans="1:3" ht="16.5">
      <c r="A1416" s="180"/>
      <c r="B1416" s="180"/>
      <c r="C1416" s="180"/>
    </row>
    <row r="1417" spans="1:3" ht="16.5">
      <c r="A1417" s="180"/>
      <c r="B1417" s="180"/>
      <c r="C1417" s="180"/>
    </row>
    <row r="1418" spans="1:3" ht="16.5">
      <c r="A1418" s="180"/>
      <c r="B1418" s="180"/>
      <c r="C1418" s="180"/>
    </row>
    <row r="1419" spans="1:3" ht="16.5">
      <c r="A1419" s="180"/>
      <c r="B1419" s="180"/>
      <c r="C1419" s="180"/>
    </row>
    <row r="1420" spans="1:3" ht="16.5">
      <c r="A1420" s="180"/>
      <c r="B1420" s="180"/>
      <c r="C1420" s="180"/>
    </row>
    <row r="1421" spans="1:3" ht="16.5">
      <c r="A1421" s="180"/>
      <c r="B1421" s="180"/>
      <c r="C1421" s="180"/>
    </row>
    <row r="1422" spans="1:3" ht="16.5">
      <c r="A1422" s="180"/>
      <c r="B1422" s="180"/>
      <c r="C1422" s="180"/>
    </row>
    <row r="1423" spans="1:3" ht="16.5">
      <c r="A1423" s="180"/>
      <c r="B1423" s="180"/>
      <c r="C1423" s="180"/>
    </row>
    <row r="1424" spans="1:3" ht="16.5">
      <c r="A1424" s="180"/>
      <c r="B1424" s="180"/>
      <c r="C1424" s="180"/>
    </row>
    <row r="1425" spans="1:3" ht="16.5">
      <c r="A1425" s="180"/>
      <c r="B1425" s="180"/>
      <c r="C1425" s="180"/>
    </row>
    <row r="1426" spans="1:3" ht="16.5">
      <c r="A1426" s="180"/>
      <c r="B1426" s="180"/>
      <c r="C1426" s="180"/>
    </row>
    <row r="1427" spans="1:3" ht="16.5">
      <c r="A1427" s="180"/>
      <c r="B1427" s="180"/>
      <c r="C1427" s="180"/>
    </row>
    <row r="1428" spans="1:3" ht="16.5">
      <c r="A1428" s="180"/>
      <c r="B1428" s="180"/>
      <c r="C1428" s="180"/>
    </row>
    <row r="1429" spans="1:3" ht="16.5">
      <c r="A1429" s="180"/>
      <c r="B1429" s="180"/>
      <c r="C1429" s="180"/>
    </row>
    <row r="1430" spans="1:3" ht="16.5">
      <c r="A1430" s="180"/>
      <c r="B1430" s="180"/>
      <c r="C1430" s="180"/>
    </row>
    <row r="1431" spans="1:3" ht="16.5">
      <c r="A1431" s="180"/>
      <c r="B1431" s="180"/>
      <c r="C1431" s="180"/>
    </row>
    <row r="1432" spans="1:3" ht="16.5">
      <c r="A1432" s="180"/>
      <c r="B1432" s="180"/>
      <c r="C1432" s="180"/>
    </row>
    <row r="1433" spans="1:3" ht="16.5">
      <c r="A1433" s="180"/>
      <c r="B1433" s="180"/>
      <c r="C1433" s="180"/>
    </row>
    <row r="1434" spans="1:3" ht="16.5">
      <c r="A1434" s="180"/>
      <c r="B1434" s="180"/>
      <c r="C1434" s="180"/>
    </row>
    <row r="1435" spans="1:3" ht="16.5">
      <c r="A1435" s="180"/>
      <c r="B1435" s="180"/>
      <c r="C1435" s="180"/>
    </row>
    <row r="1436" spans="1:3" ht="16.5">
      <c r="A1436" s="180"/>
      <c r="B1436" s="180"/>
      <c r="C1436" s="180"/>
    </row>
    <row r="1437" spans="1:3" ht="16.5">
      <c r="A1437" s="180"/>
      <c r="B1437" s="180"/>
      <c r="C1437" s="180"/>
    </row>
    <row r="1438" spans="1:3" ht="16.5">
      <c r="A1438" s="180"/>
      <c r="B1438" s="180"/>
      <c r="C1438" s="180"/>
    </row>
    <row r="1439" spans="1:3" ht="16.5">
      <c r="A1439" s="180"/>
      <c r="B1439" s="180"/>
      <c r="C1439" s="180"/>
    </row>
    <row r="1440" spans="1:3" ht="16.5">
      <c r="A1440" s="180"/>
      <c r="B1440" s="180"/>
      <c r="C1440" s="180"/>
    </row>
    <row r="1441" spans="1:3" ht="16.5">
      <c r="A1441" s="180"/>
      <c r="B1441" s="180"/>
      <c r="C1441" s="180"/>
    </row>
    <row r="1442" spans="1:3" ht="16.5">
      <c r="A1442" s="180"/>
      <c r="B1442" s="180"/>
      <c r="C1442" s="180"/>
    </row>
    <row r="1443" spans="1:3" ht="16.5">
      <c r="A1443" s="180"/>
      <c r="B1443" s="180"/>
      <c r="C1443" s="180"/>
    </row>
    <row r="1444" spans="1:3" ht="16.5">
      <c r="A1444" s="180"/>
      <c r="B1444" s="180"/>
      <c r="C1444" s="180"/>
    </row>
    <row r="1445" spans="1:3" ht="16.5">
      <c r="A1445" s="180"/>
      <c r="B1445" s="180"/>
      <c r="C1445" s="180"/>
    </row>
    <row r="1446" spans="1:3" ht="16.5">
      <c r="A1446" s="180"/>
      <c r="B1446" s="180"/>
      <c r="C1446" s="180"/>
    </row>
    <row r="1447" spans="1:3" ht="16.5">
      <c r="A1447" s="180"/>
      <c r="B1447" s="180"/>
      <c r="C1447" s="180"/>
    </row>
  </sheetData>
  <sheetProtection password="8FB6" sheet="1"/>
  <mergeCells count="1">
    <mergeCell ref="A3:C3"/>
  </mergeCells>
  <printOptions horizontalCentered="1" verticalCentered="1"/>
  <pageMargins left="0.75" right="0.75" top="0.47" bottom="0.62" header="0" footer="0"/>
  <pageSetup horizontalDpi="600" verticalDpi="600" orientation="portrait" scale="65" r:id="rId4"/>
  <drawing r:id="rId3"/>
  <legacyDrawing r:id="rId2"/>
</worksheet>
</file>

<file path=xl/worksheets/sheet4.xml><?xml version="1.0" encoding="utf-8"?>
<worksheet xmlns="http://schemas.openxmlformats.org/spreadsheetml/2006/main" xmlns:r="http://schemas.openxmlformats.org/officeDocument/2006/relationships">
  <dimension ref="A2:C95"/>
  <sheetViews>
    <sheetView showGridLines="0" zoomScale="90" zoomScaleNormal="90" zoomScalePageLayoutView="0" workbookViewId="0" topLeftCell="A1">
      <selection activeCell="B1" sqref="B1"/>
    </sheetView>
  </sheetViews>
  <sheetFormatPr defaultColWidth="11.421875" defaultRowHeight="12.75"/>
  <cols>
    <col min="1" max="1" width="78.00390625" style="1" customWidth="1"/>
    <col min="2" max="2" width="23.8515625" style="3" customWidth="1"/>
    <col min="3" max="3" width="11.28125" style="1" customWidth="1"/>
    <col min="4" max="16384" width="11.421875" style="1" customWidth="1"/>
  </cols>
  <sheetData>
    <row r="1" ht="12.75"/>
    <row r="2" ht="19.5">
      <c r="A2" s="362" t="str">
        <f>DATOS!A3</f>
        <v>MUNICIPALIDAD DE FLORES</v>
      </c>
    </row>
    <row r="3" ht="15.75">
      <c r="A3" s="202"/>
    </row>
    <row r="4" ht="22.5">
      <c r="A4" s="363" t="s">
        <v>911</v>
      </c>
    </row>
    <row r="5" ht="15.75">
      <c r="A5" s="258"/>
    </row>
    <row r="6" ht="15">
      <c r="A6" s="549" t="s">
        <v>1093</v>
      </c>
    </row>
    <row r="7" ht="13.5" thickBot="1"/>
    <row r="8" spans="1:3" ht="22.5" customHeight="1" thickBot="1">
      <c r="A8" s="256" t="s">
        <v>344</v>
      </c>
      <c r="B8" s="419" t="s">
        <v>913</v>
      </c>
      <c r="C8" s="263" t="s">
        <v>526</v>
      </c>
    </row>
    <row r="9" spans="1:3" ht="12.75">
      <c r="A9" s="257" t="s">
        <v>347</v>
      </c>
      <c r="B9" s="264">
        <v>677457545.09</v>
      </c>
      <c r="C9" s="354">
        <f>B9/B13</f>
        <v>0.3824804301784236</v>
      </c>
    </row>
    <row r="10" spans="1:3" ht="12.75">
      <c r="A10" s="259" t="s">
        <v>348</v>
      </c>
      <c r="B10" s="265">
        <v>606515011.24</v>
      </c>
      <c r="C10" s="355">
        <f>B10/B13</f>
        <v>0.3424275426409608</v>
      </c>
    </row>
    <row r="11" spans="1:3" ht="12.75">
      <c r="A11" s="259" t="s">
        <v>349</v>
      </c>
      <c r="B11" s="265">
        <v>487248901.39</v>
      </c>
      <c r="C11" s="355">
        <f>B11/B13</f>
        <v>0.2750920271806157</v>
      </c>
    </row>
    <row r="12" spans="1:3" ht="13.5" thickBot="1">
      <c r="A12" s="260" t="s">
        <v>350</v>
      </c>
      <c r="B12" s="266">
        <v>0</v>
      </c>
      <c r="C12" s="356">
        <f>B12/B13</f>
        <v>0</v>
      </c>
    </row>
    <row r="13" spans="1:3" ht="13.5" thickBot="1">
      <c r="A13" s="261" t="s">
        <v>912</v>
      </c>
      <c r="B13" s="267">
        <f>SUM(B9:B12)</f>
        <v>1771221457.7199998</v>
      </c>
      <c r="C13" s="353">
        <f>SUM(C9:C12)</f>
        <v>1</v>
      </c>
    </row>
    <row r="14" ht="12.75"/>
    <row r="15" ht="13.5" thickBot="1"/>
    <row r="16" spans="1:2" ht="24" customHeight="1" thickBot="1">
      <c r="A16" s="262" t="s">
        <v>359</v>
      </c>
      <c r="B16" s="418" t="s">
        <v>914</v>
      </c>
    </row>
    <row r="17" spans="1:2" s="15" customFormat="1" ht="16.5">
      <c r="A17" s="297" t="s">
        <v>347</v>
      </c>
      <c r="B17" s="298"/>
    </row>
    <row r="18" spans="1:2" ht="16.5">
      <c r="A18" s="299" t="s">
        <v>722</v>
      </c>
      <c r="B18" s="300">
        <v>0</v>
      </c>
    </row>
    <row r="19" spans="1:2" ht="18.75" customHeight="1">
      <c r="A19" s="301" t="s">
        <v>721</v>
      </c>
      <c r="B19" s="302">
        <v>14787750.57</v>
      </c>
    </row>
    <row r="20" spans="1:2" ht="16.5">
      <c r="A20" s="301" t="s">
        <v>720</v>
      </c>
      <c r="B20" s="302">
        <v>0</v>
      </c>
    </row>
    <row r="21" spans="1:2" ht="33">
      <c r="A21" s="301" t="s">
        <v>724</v>
      </c>
      <c r="B21" s="302">
        <v>49292501.91</v>
      </c>
    </row>
    <row r="22" spans="1:2" ht="16.5">
      <c r="A22" s="301" t="s">
        <v>726</v>
      </c>
      <c r="B22" s="302">
        <v>4929250.18</v>
      </c>
    </row>
    <row r="23" spans="1:2" ht="33">
      <c r="A23" s="301" t="s">
        <v>729</v>
      </c>
      <c r="B23" s="302">
        <v>0</v>
      </c>
    </row>
    <row r="24" spans="1:2" ht="16.5">
      <c r="A24" s="301" t="s">
        <v>49</v>
      </c>
      <c r="B24" s="302">
        <v>0</v>
      </c>
    </row>
    <row r="25" spans="1:2" ht="16.5">
      <c r="A25" s="301" t="s">
        <v>50</v>
      </c>
      <c r="B25" s="302">
        <v>45483629.81</v>
      </c>
    </row>
    <row r="26" spans="1:2" ht="33">
      <c r="A26" s="301" t="s">
        <v>51</v>
      </c>
      <c r="B26" s="302">
        <v>7580604.97</v>
      </c>
    </row>
    <row r="27" spans="1:2" ht="16.5">
      <c r="A27" s="301" t="s">
        <v>532</v>
      </c>
      <c r="B27" s="302">
        <v>0</v>
      </c>
    </row>
    <row r="28" spans="1:2" ht="16.5">
      <c r="A28" s="303" t="s">
        <v>535</v>
      </c>
      <c r="B28" s="300">
        <v>0</v>
      </c>
    </row>
    <row r="29" spans="1:2" ht="33">
      <c r="A29" s="303" t="s">
        <v>536</v>
      </c>
      <c r="B29" s="300">
        <v>0</v>
      </c>
    </row>
    <row r="30" spans="1:2" ht="33">
      <c r="A30" s="303" t="s">
        <v>537</v>
      </c>
      <c r="B30" s="300">
        <v>0</v>
      </c>
    </row>
    <row r="31" spans="1:2" ht="16.5">
      <c r="A31" s="303" t="s">
        <v>538</v>
      </c>
      <c r="B31" s="300">
        <v>7580604.97</v>
      </c>
    </row>
    <row r="32" spans="1:2" ht="33">
      <c r="A32" s="303" t="s">
        <v>539</v>
      </c>
      <c r="B32" s="300">
        <v>0</v>
      </c>
    </row>
    <row r="33" spans="1:2" ht="16.5">
      <c r="A33" s="303" t="s">
        <v>540</v>
      </c>
      <c r="B33" s="300">
        <v>0</v>
      </c>
    </row>
    <row r="34" spans="1:2" ht="16.5">
      <c r="A34" s="303" t="s">
        <v>541</v>
      </c>
      <c r="B34" s="300">
        <v>0</v>
      </c>
    </row>
    <row r="35" spans="1:3" ht="16.5">
      <c r="A35" s="671" t="s">
        <v>879</v>
      </c>
      <c r="B35" s="672">
        <v>0</v>
      </c>
      <c r="C35" s="619" t="s">
        <v>309</v>
      </c>
    </row>
    <row r="36" spans="1:2" ht="16.5">
      <c r="A36" s="671" t="s">
        <v>878</v>
      </c>
      <c r="B36" s="672">
        <v>0</v>
      </c>
    </row>
    <row r="37" spans="1:2" ht="16.5">
      <c r="A37" s="303" t="str">
        <f>DATOS!A26</f>
        <v>Otra Federación (incluir el nombre en este espacio)</v>
      </c>
      <c r="B37" s="300">
        <v>0</v>
      </c>
    </row>
    <row r="38" spans="1:2" ht="16.5">
      <c r="A38" s="303" t="s">
        <v>493</v>
      </c>
      <c r="B38" s="300">
        <v>0</v>
      </c>
    </row>
    <row r="39" spans="1:2" ht="16.5">
      <c r="A39" s="303" t="s">
        <v>503</v>
      </c>
      <c r="B39" s="300">
        <v>777132.2</v>
      </c>
    </row>
    <row r="40" spans="1:2" ht="16.5">
      <c r="A40" s="303" t="s">
        <v>505</v>
      </c>
      <c r="B40" s="300">
        <v>4895930.99</v>
      </c>
    </row>
    <row r="41" spans="1:2" ht="16.5">
      <c r="A41" s="304"/>
      <c r="B41" s="305"/>
    </row>
    <row r="42" spans="1:2" ht="16.5">
      <c r="A42" s="306" t="s">
        <v>533</v>
      </c>
      <c r="B42" s="307"/>
    </row>
    <row r="43" spans="1:2" ht="16.5">
      <c r="A43" s="303" t="s">
        <v>739</v>
      </c>
      <c r="B43" s="300">
        <v>44598</v>
      </c>
    </row>
    <row r="44" spans="1:2" ht="16.5">
      <c r="A44" s="303" t="s">
        <v>740</v>
      </c>
      <c r="B44" s="302">
        <v>150855064.54</v>
      </c>
    </row>
    <row r="45" spans="1:2" ht="16.5">
      <c r="A45" s="303" t="s">
        <v>971</v>
      </c>
      <c r="B45" s="300">
        <v>111479282.86</v>
      </c>
    </row>
    <row r="46" spans="1:2" ht="16.5">
      <c r="A46" s="303" t="s">
        <v>972</v>
      </c>
      <c r="B46" s="302">
        <v>16791901.64</v>
      </c>
    </row>
    <row r="47" spans="1:2" ht="16.5">
      <c r="A47" s="303" t="s">
        <v>743</v>
      </c>
      <c r="B47" s="300">
        <v>7813000</v>
      </c>
    </row>
    <row r="48" spans="1:2" ht="16.5">
      <c r="A48" s="303" t="s">
        <v>973</v>
      </c>
      <c r="B48" s="302">
        <v>259835216.63</v>
      </c>
    </row>
    <row r="49" spans="1:2" ht="16.5">
      <c r="A49" s="303" t="s">
        <v>974</v>
      </c>
      <c r="B49" s="300">
        <v>0</v>
      </c>
    </row>
    <row r="50" spans="1:2" ht="16.5">
      <c r="A50" s="303" t="s">
        <v>364</v>
      </c>
      <c r="B50" s="302">
        <v>0</v>
      </c>
    </row>
    <row r="51" spans="1:2" ht="16.5">
      <c r="A51" s="303" t="s">
        <v>997</v>
      </c>
      <c r="B51" s="300">
        <v>0</v>
      </c>
    </row>
    <row r="52" spans="1:2" ht="16.5">
      <c r="A52" s="303" t="s">
        <v>998</v>
      </c>
      <c r="B52" s="302">
        <v>0</v>
      </c>
    </row>
    <row r="53" spans="1:2" ht="16.5">
      <c r="A53" s="303" t="s">
        <v>975</v>
      </c>
      <c r="B53" s="300">
        <v>38700804.75</v>
      </c>
    </row>
    <row r="54" spans="1:2" ht="16.5">
      <c r="A54" s="303" t="s">
        <v>976</v>
      </c>
      <c r="B54" s="302">
        <v>0</v>
      </c>
    </row>
    <row r="55" spans="1:2" ht="16.5">
      <c r="A55" s="303" t="s">
        <v>977</v>
      </c>
      <c r="B55" s="300">
        <v>0</v>
      </c>
    </row>
    <row r="56" spans="1:2" ht="16.5">
      <c r="A56" s="303" t="s">
        <v>978</v>
      </c>
      <c r="B56" s="302">
        <v>10472735.35</v>
      </c>
    </row>
    <row r="57" spans="1:2" ht="16.5">
      <c r="A57" s="303" t="s">
        <v>979</v>
      </c>
      <c r="B57" s="300">
        <v>0</v>
      </c>
    </row>
    <row r="58" spans="1:2" ht="16.5">
      <c r="A58" s="303" t="s">
        <v>980</v>
      </c>
      <c r="B58" s="302">
        <v>0</v>
      </c>
    </row>
    <row r="59" spans="1:2" ht="16.5">
      <c r="A59" s="303" t="s">
        <v>981</v>
      </c>
      <c r="B59" s="300">
        <v>0</v>
      </c>
    </row>
    <row r="60" spans="1:2" ht="16.5">
      <c r="A60" s="303" t="s">
        <v>982</v>
      </c>
      <c r="B60" s="302">
        <v>0</v>
      </c>
    </row>
    <row r="61" spans="1:2" ht="16.5">
      <c r="A61" s="303" t="s">
        <v>983</v>
      </c>
      <c r="B61" s="300">
        <v>0</v>
      </c>
    </row>
    <row r="62" spans="1:2" ht="16.5">
      <c r="A62" s="303" t="s">
        <v>984</v>
      </c>
      <c r="B62" s="302">
        <v>0</v>
      </c>
    </row>
    <row r="63" spans="1:2" ht="16.5">
      <c r="A63" s="303" t="s">
        <v>985</v>
      </c>
      <c r="B63" s="300">
        <v>0</v>
      </c>
    </row>
    <row r="64" spans="1:2" ht="16.5">
      <c r="A64" s="303" t="s">
        <v>986</v>
      </c>
      <c r="B64" s="302">
        <v>0</v>
      </c>
    </row>
    <row r="65" spans="1:2" ht="16.5">
      <c r="A65" s="303" t="s">
        <v>987</v>
      </c>
      <c r="B65" s="300">
        <v>406344.83</v>
      </c>
    </row>
    <row r="66" spans="1:2" ht="16.5">
      <c r="A66" s="303" t="s">
        <v>988</v>
      </c>
      <c r="B66" s="302">
        <v>0</v>
      </c>
    </row>
    <row r="67" spans="1:2" ht="16.5">
      <c r="A67" s="303" t="s">
        <v>989</v>
      </c>
      <c r="B67" s="300">
        <v>0</v>
      </c>
    </row>
    <row r="68" spans="1:2" ht="16.5">
      <c r="A68" s="303" t="s">
        <v>990</v>
      </c>
      <c r="B68" s="302">
        <v>10116062.64</v>
      </c>
    </row>
    <row r="69" spans="1:2" ht="16.5">
      <c r="A69" s="303" t="s">
        <v>991</v>
      </c>
      <c r="B69" s="300">
        <v>0</v>
      </c>
    </row>
    <row r="70" spans="1:2" ht="16.5">
      <c r="A70" s="303" t="s">
        <v>992</v>
      </c>
      <c r="B70" s="302">
        <v>0</v>
      </c>
    </row>
    <row r="71" spans="1:2" ht="16.5">
      <c r="A71" s="303" t="s">
        <v>993</v>
      </c>
      <c r="B71" s="300">
        <v>0</v>
      </c>
    </row>
    <row r="72" spans="1:2" ht="33">
      <c r="A72" s="303" t="s">
        <v>994</v>
      </c>
      <c r="B72" s="302">
        <v>0</v>
      </c>
    </row>
    <row r="73" spans="1:2" ht="16.5">
      <c r="A73" s="303" t="s">
        <v>736</v>
      </c>
      <c r="B73" s="300">
        <v>0</v>
      </c>
    </row>
    <row r="74" spans="1:2" ht="16.5">
      <c r="A74" s="303" t="s">
        <v>995</v>
      </c>
      <c r="B74" s="302">
        <v>0</v>
      </c>
    </row>
    <row r="75" spans="1:2" ht="16.5">
      <c r="A75" s="297" t="s">
        <v>349</v>
      </c>
      <c r="B75" s="305"/>
    </row>
    <row r="76" spans="1:2" ht="33">
      <c r="A76" s="301" t="s">
        <v>534</v>
      </c>
      <c r="B76" s="302">
        <v>0</v>
      </c>
    </row>
    <row r="77" spans="1:2" ht="24.75" customHeight="1">
      <c r="A77" s="301" t="s">
        <v>514</v>
      </c>
      <c r="B77" s="302">
        <v>62577236.19</v>
      </c>
    </row>
    <row r="78" spans="1:2" ht="33">
      <c r="A78" s="301" t="s">
        <v>515</v>
      </c>
      <c r="B78" s="302">
        <v>0</v>
      </c>
    </row>
    <row r="79" spans="1:2" ht="33">
      <c r="A79" s="301" t="s">
        <v>119</v>
      </c>
      <c r="B79" s="302">
        <v>0</v>
      </c>
    </row>
    <row r="80" spans="1:2" ht="16.5">
      <c r="A80" s="301" t="s">
        <v>120</v>
      </c>
      <c r="B80" s="302">
        <v>0</v>
      </c>
    </row>
    <row r="81" spans="1:2" ht="16.5">
      <c r="A81" s="303" t="s">
        <v>121</v>
      </c>
      <c r="B81" s="300">
        <v>199068430.04</v>
      </c>
    </row>
    <row r="82" spans="1:2" ht="16.5">
      <c r="A82" s="304"/>
      <c r="B82" s="305"/>
    </row>
    <row r="83" spans="1:2" ht="16.5">
      <c r="A83" s="297" t="s">
        <v>350</v>
      </c>
      <c r="B83" s="305"/>
    </row>
    <row r="84" spans="1:2" ht="17.25" thickBot="1">
      <c r="A84" s="308" t="s">
        <v>118</v>
      </c>
      <c r="B84" s="309">
        <f>+'PARTIDAS ESPECÍFICAS'!N10</f>
        <v>0</v>
      </c>
    </row>
    <row r="85" ht="13.5" thickBot="1"/>
    <row r="86" spans="1:2" ht="17.25" thickBot="1">
      <c r="A86" s="350" t="s">
        <v>649</v>
      </c>
      <c r="B86" s="351"/>
    </row>
    <row r="87" spans="1:2" ht="16.5">
      <c r="A87" s="303" t="s">
        <v>648</v>
      </c>
      <c r="B87" s="300">
        <v>444770226.55</v>
      </c>
    </row>
    <row r="88" spans="1:2" ht="21.75" customHeight="1">
      <c r="A88" s="301" t="s">
        <v>627</v>
      </c>
      <c r="B88" s="302">
        <v>0</v>
      </c>
    </row>
    <row r="89" spans="1:2" ht="33">
      <c r="A89" s="301" t="s">
        <v>628</v>
      </c>
      <c r="B89" s="302">
        <v>0</v>
      </c>
    </row>
    <row r="90" spans="1:2" ht="33">
      <c r="A90" s="301" t="s">
        <v>629</v>
      </c>
      <c r="B90" s="302">
        <v>0</v>
      </c>
    </row>
    <row r="91" spans="1:2" ht="33.75" thickBot="1">
      <c r="A91" s="349" t="s">
        <v>630</v>
      </c>
      <c r="B91" s="309">
        <v>0</v>
      </c>
    </row>
    <row r="92" spans="1:3" ht="33.75" thickBot="1">
      <c r="A92" s="792" t="s">
        <v>1003</v>
      </c>
      <c r="B92" s="302">
        <v>0</v>
      </c>
      <c r="C92" s="684" t="s">
        <v>1000</v>
      </c>
    </row>
    <row r="93" spans="1:3" ht="31.5" customHeight="1" thickBot="1">
      <c r="A93" s="792" t="s">
        <v>1005</v>
      </c>
      <c r="B93" s="309">
        <v>0</v>
      </c>
      <c r="C93" s="684" t="s">
        <v>1000</v>
      </c>
    </row>
    <row r="94" spans="1:2" ht="17.25" thickBot="1">
      <c r="A94" s="349" t="s">
        <v>1002</v>
      </c>
      <c r="B94" s="302">
        <v>0</v>
      </c>
    </row>
    <row r="95" spans="1:2" ht="17.25" thickBot="1">
      <c r="A95" s="349" t="s">
        <v>1002</v>
      </c>
      <c r="B95" s="309">
        <v>0</v>
      </c>
    </row>
  </sheetData>
  <sheetProtection password="8FB6" sheet="1"/>
  <printOptions horizontalCentered="1" verticalCentered="1"/>
  <pageMargins left="0.75" right="0.75" top="0.54" bottom="0.74" header="0" footer="0"/>
  <pageSetup horizontalDpi="600" verticalDpi="600" orientation="portrait" scale="70" r:id="rId4"/>
  <drawing r:id="rId3"/>
  <legacyDrawing r:id="rId2"/>
</worksheet>
</file>

<file path=xl/worksheets/sheet5.xml><?xml version="1.0" encoding="utf-8"?>
<worksheet xmlns="http://schemas.openxmlformats.org/spreadsheetml/2006/main" xmlns:r="http://schemas.openxmlformats.org/officeDocument/2006/relationships">
  <dimension ref="A1:T291"/>
  <sheetViews>
    <sheetView showGridLines="0" zoomScale="90" zoomScaleNormal="90"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E11" sqref="E11"/>
    </sheetView>
  </sheetViews>
  <sheetFormatPr defaultColWidth="11.421875" defaultRowHeight="12.75"/>
  <cols>
    <col min="1" max="1" width="3.57421875" style="75" customWidth="1"/>
    <col min="2" max="2" width="37.421875" style="70" customWidth="1"/>
    <col min="3" max="3" width="17.140625" style="70" customWidth="1"/>
    <col min="4" max="4" width="17.00390625" style="70" customWidth="1"/>
    <col min="5" max="5" width="18.7109375" style="70" customWidth="1"/>
    <col min="6" max="6" width="18.140625" style="70" customWidth="1"/>
    <col min="7" max="7" width="16.7109375" style="70" customWidth="1"/>
    <col min="8" max="8" width="16.8515625" style="70" customWidth="1"/>
    <col min="9" max="9" width="18.8515625" style="70" customWidth="1"/>
    <col min="10" max="10" width="17.421875" style="70" customWidth="1"/>
    <col min="11" max="11" width="16.00390625" style="70" customWidth="1"/>
    <col min="12" max="12" width="17.28125" style="70" customWidth="1"/>
    <col min="13" max="13" width="16.28125" style="70" customWidth="1"/>
    <col min="14" max="14" width="16.00390625" style="70" customWidth="1"/>
    <col min="15" max="15" width="16.140625" style="70" customWidth="1"/>
    <col min="16" max="16384" width="11.421875" style="70" customWidth="1"/>
  </cols>
  <sheetData>
    <row r="1" spans="1:3" ht="19.5">
      <c r="A1" s="272"/>
      <c r="B1" s="364" t="str">
        <f>DATOS!A3</f>
        <v>MUNICIPALIDAD DE FLORES</v>
      </c>
      <c r="C1" s="102"/>
    </row>
    <row r="2" spans="1:3" ht="19.5">
      <c r="A2" s="272"/>
      <c r="B2" s="364" t="str">
        <f>DATOS!A4</f>
        <v>LIQUIDACIÓN PERIODO 2014</v>
      </c>
      <c r="C2" s="102"/>
    </row>
    <row r="3" spans="1:3" ht="16.5">
      <c r="A3" s="272"/>
      <c r="B3" s="95"/>
      <c r="C3" s="102"/>
    </row>
    <row r="4" spans="2:3" s="74" customFormat="1" ht="19.5">
      <c r="B4" s="365" t="s">
        <v>508</v>
      </c>
      <c r="C4" s="73"/>
    </row>
    <row r="5" spans="2:3" s="74" customFormat="1" ht="16.5">
      <c r="B5" s="72" t="s">
        <v>473</v>
      </c>
      <c r="C5" s="73"/>
    </row>
    <row r="6" spans="1:3" s="74" customFormat="1" ht="16.5">
      <c r="A6" s="71"/>
      <c r="B6" s="72" t="s">
        <v>474</v>
      </c>
      <c r="C6" s="73"/>
    </row>
    <row r="7" s="74" customFormat="1" ht="17.25" thickBot="1">
      <c r="A7" s="71"/>
    </row>
    <row r="8" spans="1:15" ht="48.75" customHeight="1">
      <c r="A8" s="273"/>
      <c r="B8" s="696" t="s">
        <v>475</v>
      </c>
      <c r="C8" s="697" t="s">
        <v>739</v>
      </c>
      <c r="D8" s="697" t="s">
        <v>740</v>
      </c>
      <c r="E8" s="697" t="s">
        <v>741</v>
      </c>
      <c r="F8" s="697" t="s">
        <v>476</v>
      </c>
      <c r="G8" s="697" t="s">
        <v>477</v>
      </c>
      <c r="H8" s="697" t="s">
        <v>742</v>
      </c>
      <c r="I8" s="697" t="s">
        <v>743</v>
      </c>
      <c r="J8" s="697" t="s">
        <v>478</v>
      </c>
      <c r="K8" s="697" t="s">
        <v>198</v>
      </c>
      <c r="L8" s="697" t="s">
        <v>372</v>
      </c>
      <c r="M8" s="697" t="s">
        <v>736</v>
      </c>
      <c r="N8" s="697" t="s">
        <v>996</v>
      </c>
      <c r="O8" s="698" t="s">
        <v>364</v>
      </c>
    </row>
    <row r="9" spans="1:15" s="75" customFormat="1" ht="21" customHeight="1">
      <c r="A9" s="274">
        <v>1</v>
      </c>
      <c r="B9" s="80" t="s">
        <v>479</v>
      </c>
      <c r="C9" s="81">
        <f>INGRESOS!B68</f>
        <v>536703.3</v>
      </c>
      <c r="D9" s="81">
        <f>INGRESOS!B67</f>
        <v>208951642.8</v>
      </c>
      <c r="E9" s="81">
        <f>INGRESOS!B69</f>
        <v>0</v>
      </c>
      <c r="F9" s="81">
        <f>INGRESOS!B55</f>
        <v>235899738.2</v>
      </c>
      <c r="G9" s="81">
        <f>INGRESOS!B59</f>
        <v>8625965</v>
      </c>
      <c r="H9" s="284">
        <v>0</v>
      </c>
      <c r="I9" s="81">
        <f>INGRESOS!B70</f>
        <v>118079.85</v>
      </c>
      <c r="J9" s="81">
        <f>INGRESOS!B60</f>
        <v>0</v>
      </c>
      <c r="K9" s="81">
        <f>INGRESOS!B57</f>
        <v>0</v>
      </c>
      <c r="L9" s="81">
        <f>INGRESOS!B63</f>
        <v>9382293</v>
      </c>
      <c r="M9" s="81">
        <f>INGRESOS!B64</f>
        <v>0</v>
      </c>
      <c r="N9" s="81">
        <f>INGRESOS!B56</f>
        <v>0</v>
      </c>
      <c r="O9" s="88">
        <f>INGRESOS!B74</f>
        <v>0</v>
      </c>
    </row>
    <row r="10" spans="1:15" ht="23.25" customHeight="1">
      <c r="A10" s="274">
        <v>2</v>
      </c>
      <c r="B10" s="82" t="s">
        <v>744</v>
      </c>
      <c r="C10" s="83">
        <f>C39</f>
        <v>98268.33000000002</v>
      </c>
      <c r="D10" s="83">
        <f>D39</f>
        <v>171750228.82</v>
      </c>
      <c r="E10" s="83">
        <f>E39</f>
        <v>0</v>
      </c>
      <c r="F10" s="83">
        <f>F39</f>
        <v>283425190.45</v>
      </c>
      <c r="G10" s="83">
        <f aca="true" t="shared" si="0" ref="G10:O10">G39</f>
        <v>17654498.14</v>
      </c>
      <c r="H10" s="83">
        <f t="shared" si="0"/>
        <v>0</v>
      </c>
      <c r="I10" s="83">
        <f t="shared" si="0"/>
        <v>7824807.985</v>
      </c>
      <c r="J10" s="83">
        <f t="shared" si="0"/>
        <v>0</v>
      </c>
      <c r="K10" s="83">
        <f>K39</f>
        <v>0</v>
      </c>
      <c r="L10" s="83">
        <f>L39</f>
        <v>11410964.65</v>
      </c>
      <c r="M10" s="83">
        <f>M39</f>
        <v>0</v>
      </c>
      <c r="N10" s="83">
        <f>N39</f>
        <v>0</v>
      </c>
      <c r="O10" s="89">
        <f t="shared" si="0"/>
        <v>0</v>
      </c>
    </row>
    <row r="11" spans="1:15" s="75" customFormat="1" ht="34.5" customHeight="1">
      <c r="A11" s="274">
        <v>3</v>
      </c>
      <c r="B11" s="80" t="s">
        <v>745</v>
      </c>
      <c r="C11" s="81">
        <f aca="true" t="shared" si="1" ref="C11:O11">C9-C10</f>
        <v>438434.97000000003</v>
      </c>
      <c r="D11" s="81">
        <f t="shared" si="1"/>
        <v>37201413.98000002</v>
      </c>
      <c r="E11" s="81">
        <f t="shared" si="1"/>
        <v>0</v>
      </c>
      <c r="F11" s="81">
        <f t="shared" si="1"/>
        <v>-47525452.25</v>
      </c>
      <c r="G11" s="81">
        <f t="shared" si="1"/>
        <v>-9028533.14</v>
      </c>
      <c r="H11" s="81">
        <f t="shared" si="1"/>
        <v>0</v>
      </c>
      <c r="I11" s="81">
        <f t="shared" si="1"/>
        <v>-7706728.135000001</v>
      </c>
      <c r="J11" s="81">
        <f t="shared" si="1"/>
        <v>0</v>
      </c>
      <c r="K11" s="81">
        <f t="shared" si="1"/>
        <v>0</v>
      </c>
      <c r="L11" s="81">
        <f t="shared" si="1"/>
        <v>-2028671.6500000004</v>
      </c>
      <c r="M11" s="81">
        <f t="shared" si="1"/>
        <v>0</v>
      </c>
      <c r="N11" s="81">
        <f t="shared" si="1"/>
        <v>0</v>
      </c>
      <c r="O11" s="88">
        <f t="shared" si="1"/>
        <v>0</v>
      </c>
    </row>
    <row r="12" spans="1:15" ht="21.75" customHeight="1">
      <c r="A12" s="274">
        <v>4</v>
      </c>
      <c r="B12" s="84" t="s">
        <v>746</v>
      </c>
      <c r="C12" s="85">
        <f>SUM(C13:C22)</f>
        <v>10164.26</v>
      </c>
      <c r="D12" s="85">
        <f aca="true" t="shared" si="2" ref="D12:O12">SUM(D13:D22)</f>
        <v>28133202.22</v>
      </c>
      <c r="E12" s="85">
        <f>SUM(E13:E22)</f>
        <v>0</v>
      </c>
      <c r="F12" s="85">
        <f t="shared" si="2"/>
        <v>38343350.63</v>
      </c>
      <c r="G12" s="85">
        <f t="shared" si="2"/>
        <v>241687.06</v>
      </c>
      <c r="H12" s="85">
        <f t="shared" si="2"/>
        <v>0</v>
      </c>
      <c r="I12" s="85">
        <f t="shared" si="2"/>
        <v>2236.24</v>
      </c>
      <c r="J12" s="85">
        <f t="shared" si="2"/>
        <v>0</v>
      </c>
      <c r="K12" s="85">
        <f>SUM(K13:K22)</f>
        <v>0</v>
      </c>
      <c r="L12" s="85">
        <f>SUM(L13:L22)</f>
        <v>8280273.569999999</v>
      </c>
      <c r="M12" s="85">
        <f>SUM(M13:M22)</f>
        <v>0</v>
      </c>
      <c r="N12" s="85">
        <f t="shared" si="2"/>
        <v>0</v>
      </c>
      <c r="O12" s="90">
        <f t="shared" si="2"/>
        <v>0</v>
      </c>
    </row>
    <row r="13" spans="1:15" ht="33">
      <c r="A13" s="274"/>
      <c r="B13" s="82" t="s">
        <v>266</v>
      </c>
      <c r="C13" s="83">
        <f>INGRESOS!C68</f>
        <v>10164.26</v>
      </c>
      <c r="D13" s="83">
        <f>+INGRESOS!C67</f>
        <v>3957192.54</v>
      </c>
      <c r="E13" s="83">
        <f>INGRESOS!C69</f>
        <v>0</v>
      </c>
      <c r="F13" s="83">
        <f>+INGRESOS!C55</f>
        <v>4467544.13</v>
      </c>
      <c r="G13" s="83">
        <f>+INGRESOS!C59</f>
        <v>163361.26</v>
      </c>
      <c r="H13" s="268">
        <v>0</v>
      </c>
      <c r="I13" s="83">
        <f>INGRESOS!C70</f>
        <v>2236.24</v>
      </c>
      <c r="J13" s="83">
        <f>INGRESOS!C60</f>
        <v>0</v>
      </c>
      <c r="K13" s="83">
        <f>INGRESOS!C57</f>
        <v>0</v>
      </c>
      <c r="L13" s="83">
        <f>INGRESOS!C63</f>
        <v>177684.84</v>
      </c>
      <c r="M13" s="83">
        <f>INGRESOS!C64</f>
        <v>0</v>
      </c>
      <c r="N13" s="83">
        <f>INGRESOS!C56</f>
        <v>0</v>
      </c>
      <c r="O13" s="89">
        <f>INGRESOS!C74</f>
        <v>0</v>
      </c>
    </row>
    <row r="14" spans="1:19" ht="33">
      <c r="A14" s="274"/>
      <c r="B14" s="82" t="s">
        <v>224</v>
      </c>
      <c r="C14" s="83">
        <f>INGRESOS!B196+INGRESOS!C196</f>
        <v>0</v>
      </c>
      <c r="D14" s="83">
        <f>INGRESOS!B197+INGRESOS!C197</f>
        <v>24176009.68</v>
      </c>
      <c r="E14" s="83">
        <f>INGRESOS!B198+INGRESOS!C198</f>
        <v>0</v>
      </c>
      <c r="F14" s="83">
        <f>INGRESOS!B199+INGRESOS!C199</f>
        <v>33247142.96</v>
      </c>
      <c r="G14" s="83">
        <f>INGRESOS!B203+INGRESOS!C203</f>
        <v>0</v>
      </c>
      <c r="H14" s="83">
        <f>INGRESOS!B205+INGRESOS!C205</f>
        <v>0</v>
      </c>
      <c r="I14" s="83">
        <f>INGRESOS!B206+INGRESOS!C206</f>
        <v>0</v>
      </c>
      <c r="J14" s="83">
        <f>INGRESOS!B204+INGRESOS!C204</f>
        <v>0</v>
      </c>
      <c r="K14" s="83">
        <f>INGRESOS!B209+INGRESOS!C209</f>
        <v>0</v>
      </c>
      <c r="L14" s="83">
        <f>INGRESOS!B200+INGRESOS!C200</f>
        <v>8102588.7299999995</v>
      </c>
      <c r="M14" s="83">
        <f>INGRESOS!B201+INGRESOS!C201</f>
        <v>0</v>
      </c>
      <c r="N14" s="83">
        <f>INGRESOS!B207+INGRESOS!C207</f>
        <v>0</v>
      </c>
      <c r="O14" s="89">
        <f>INGRESOS!B208+INGRESOS!C208</f>
        <v>0</v>
      </c>
      <c r="P14" s="74"/>
      <c r="Q14" s="74"/>
      <c r="R14" s="74"/>
      <c r="S14" s="74"/>
    </row>
    <row r="15" spans="1:19" ht="16.5">
      <c r="A15" s="274"/>
      <c r="B15" s="82" t="s">
        <v>361</v>
      </c>
      <c r="C15" s="83"/>
      <c r="D15" s="83"/>
      <c r="E15" s="83"/>
      <c r="F15" s="83"/>
      <c r="G15" s="83">
        <f>INGRESOS!B40+INGRESOS!C40</f>
        <v>0</v>
      </c>
      <c r="H15" s="83"/>
      <c r="I15" s="83"/>
      <c r="J15" s="83"/>
      <c r="K15" s="83"/>
      <c r="L15" s="83"/>
      <c r="M15" s="83"/>
      <c r="N15" s="83"/>
      <c r="O15" s="89"/>
      <c r="P15" s="74"/>
      <c r="Q15" s="74"/>
      <c r="R15" s="74"/>
      <c r="S15" s="74"/>
    </row>
    <row r="16" spans="1:19" ht="16.5">
      <c r="A16" s="274"/>
      <c r="B16" s="82" t="s">
        <v>367</v>
      </c>
      <c r="C16" s="83"/>
      <c r="D16" s="83"/>
      <c r="E16" s="83"/>
      <c r="F16" s="83"/>
      <c r="G16" s="83">
        <f>INGRESOS!B86+INGRESOS!C86</f>
        <v>78325.8</v>
      </c>
      <c r="H16" s="83"/>
      <c r="I16" s="83"/>
      <c r="J16" s="83"/>
      <c r="K16" s="83"/>
      <c r="L16" s="83"/>
      <c r="M16" s="83"/>
      <c r="N16" s="83"/>
      <c r="O16" s="89"/>
      <c r="P16" s="74"/>
      <c r="Q16" s="74"/>
      <c r="R16" s="74"/>
      <c r="S16" s="74"/>
    </row>
    <row r="17" spans="1:19" ht="33">
      <c r="A17" s="274"/>
      <c r="B17" s="82" t="s">
        <v>362</v>
      </c>
      <c r="C17" s="83"/>
      <c r="D17" s="83"/>
      <c r="E17" s="83"/>
      <c r="F17" s="83">
        <f>INGRESOS!B58+INGRESOS!C58</f>
        <v>628663.54</v>
      </c>
      <c r="G17" s="83"/>
      <c r="H17" s="83"/>
      <c r="I17" s="83"/>
      <c r="J17" s="83"/>
      <c r="K17" s="83"/>
      <c r="L17" s="83"/>
      <c r="M17" s="83"/>
      <c r="N17" s="83"/>
      <c r="O17" s="89"/>
      <c r="P17" s="74"/>
      <c r="Q17" s="74"/>
      <c r="R17" s="74"/>
      <c r="S17" s="74"/>
    </row>
    <row r="18" spans="1:19" ht="16.5">
      <c r="A18" s="274"/>
      <c r="B18" s="82" t="s">
        <v>365</v>
      </c>
      <c r="C18" s="83"/>
      <c r="D18" s="83"/>
      <c r="E18" s="83"/>
      <c r="F18" s="83">
        <f>INGRESOS!B80+INGRESOS!C80</f>
        <v>0</v>
      </c>
      <c r="G18" s="83"/>
      <c r="H18" s="83"/>
      <c r="I18" s="83"/>
      <c r="J18" s="83"/>
      <c r="K18" s="83"/>
      <c r="L18" s="83"/>
      <c r="M18" s="83"/>
      <c r="N18" s="83"/>
      <c r="O18" s="89"/>
      <c r="P18" s="74"/>
      <c r="Q18" s="74"/>
      <c r="R18" s="74"/>
      <c r="S18" s="74"/>
    </row>
    <row r="19" spans="1:19" ht="16.5">
      <c r="A19" s="274"/>
      <c r="B19" s="82" t="s">
        <v>366</v>
      </c>
      <c r="C19" s="83"/>
      <c r="D19" s="83"/>
      <c r="E19" s="83"/>
      <c r="F19" s="83"/>
      <c r="G19" s="83"/>
      <c r="H19" s="83"/>
      <c r="I19" s="83"/>
      <c r="J19" s="83"/>
      <c r="K19" s="83"/>
      <c r="L19" s="83"/>
      <c r="M19" s="83"/>
      <c r="N19" s="83"/>
      <c r="O19" s="89">
        <f>INGRESOS!B83+INGRESOS!C83</f>
        <v>0</v>
      </c>
      <c r="P19" s="74"/>
      <c r="Q19" s="74"/>
      <c r="R19" s="74"/>
      <c r="S19" s="74"/>
    </row>
    <row r="20" spans="1:19" ht="33">
      <c r="A20" s="274"/>
      <c r="B20" s="82" t="s">
        <v>363</v>
      </c>
      <c r="C20" s="83"/>
      <c r="D20" s="83"/>
      <c r="E20" s="83"/>
      <c r="F20" s="83"/>
      <c r="G20" s="83"/>
      <c r="H20" s="83"/>
      <c r="I20" s="83"/>
      <c r="J20" s="83"/>
      <c r="K20" s="83"/>
      <c r="L20" s="83">
        <f>INGRESOS!B73+INGRESOS!C73</f>
        <v>0</v>
      </c>
      <c r="M20" s="83"/>
      <c r="N20" s="83"/>
      <c r="O20" s="89"/>
      <c r="P20" s="74"/>
      <c r="Q20" s="74"/>
      <c r="R20" s="74"/>
      <c r="S20" s="74"/>
    </row>
    <row r="21" spans="1:19" ht="16.5">
      <c r="A21" s="274"/>
      <c r="B21" s="276" t="s">
        <v>225</v>
      </c>
      <c r="C21" s="268">
        <v>0</v>
      </c>
      <c r="D21" s="268">
        <v>0</v>
      </c>
      <c r="E21" s="268">
        <v>0</v>
      </c>
      <c r="F21" s="268">
        <v>0</v>
      </c>
      <c r="G21" s="268">
        <v>0</v>
      </c>
      <c r="H21" s="268">
        <v>0</v>
      </c>
      <c r="I21" s="268">
        <v>0</v>
      </c>
      <c r="J21" s="268">
        <v>0</v>
      </c>
      <c r="K21" s="268">
        <v>0</v>
      </c>
      <c r="L21" s="268">
        <v>0</v>
      </c>
      <c r="M21" s="268">
        <v>0</v>
      </c>
      <c r="N21" s="268">
        <v>0</v>
      </c>
      <c r="O21" s="269">
        <v>0</v>
      </c>
      <c r="P21" s="74"/>
      <c r="Q21" s="74"/>
      <c r="R21" s="74"/>
      <c r="S21" s="74"/>
    </row>
    <row r="22" spans="1:19" ht="16.5">
      <c r="A22" s="274"/>
      <c r="B22" s="276" t="s">
        <v>225</v>
      </c>
      <c r="C22" s="268">
        <v>0</v>
      </c>
      <c r="D22" s="268">
        <v>0</v>
      </c>
      <c r="E22" s="268">
        <v>0</v>
      </c>
      <c r="F22" s="268">
        <v>0</v>
      </c>
      <c r="G22" s="268">
        <v>0</v>
      </c>
      <c r="H22" s="268">
        <v>0</v>
      </c>
      <c r="I22" s="268">
        <v>0</v>
      </c>
      <c r="J22" s="268">
        <v>0</v>
      </c>
      <c r="K22" s="268">
        <v>0</v>
      </c>
      <c r="L22" s="268">
        <v>0</v>
      </c>
      <c r="M22" s="268">
        <v>0</v>
      </c>
      <c r="N22" s="268">
        <v>0</v>
      </c>
      <c r="O22" s="269">
        <v>0</v>
      </c>
      <c r="P22" s="74"/>
      <c r="Q22" s="74"/>
      <c r="R22" s="74"/>
      <c r="S22" s="74"/>
    </row>
    <row r="23" spans="1:20" s="75" customFormat="1" ht="33">
      <c r="A23" s="274">
        <v>5</v>
      </c>
      <c r="B23" s="80" t="s">
        <v>747</v>
      </c>
      <c r="C23" s="81">
        <f aca="true" t="shared" si="3" ref="C23:O23">C11+C12</f>
        <v>448599.23000000004</v>
      </c>
      <c r="D23" s="81">
        <f t="shared" si="3"/>
        <v>65334616.20000002</v>
      </c>
      <c r="E23" s="81">
        <f t="shared" si="3"/>
        <v>0</v>
      </c>
      <c r="F23" s="81">
        <f t="shared" si="3"/>
        <v>-9182101.619999997</v>
      </c>
      <c r="G23" s="81">
        <f t="shared" si="3"/>
        <v>-8786846.08</v>
      </c>
      <c r="H23" s="81">
        <f t="shared" si="3"/>
        <v>0</v>
      </c>
      <c r="I23" s="81">
        <f t="shared" si="3"/>
        <v>-7704491.8950000005</v>
      </c>
      <c r="J23" s="81">
        <f t="shared" si="3"/>
        <v>0</v>
      </c>
      <c r="K23" s="81">
        <f t="shared" si="3"/>
        <v>0</v>
      </c>
      <c r="L23" s="81">
        <f t="shared" si="3"/>
        <v>6251601.919999999</v>
      </c>
      <c r="M23" s="81">
        <f t="shared" si="3"/>
        <v>0</v>
      </c>
      <c r="N23" s="81">
        <f t="shared" si="3"/>
        <v>0</v>
      </c>
      <c r="O23" s="88">
        <f t="shared" si="3"/>
        <v>0</v>
      </c>
      <c r="P23" s="71"/>
      <c r="Q23" s="71"/>
      <c r="R23" s="71"/>
      <c r="S23" s="71"/>
      <c r="T23" s="71"/>
    </row>
    <row r="24" spans="1:20" s="277" customFormat="1" ht="16.5">
      <c r="A24" s="274">
        <v>6</v>
      </c>
      <c r="B24" s="84" t="s">
        <v>748</v>
      </c>
      <c r="C24" s="85">
        <f>+C25+C26</f>
        <v>0</v>
      </c>
      <c r="D24" s="85">
        <f aca="true" t="shared" si="4" ref="D24:O24">+D25+D26</f>
        <v>0</v>
      </c>
      <c r="E24" s="85">
        <f t="shared" si="4"/>
        <v>0</v>
      </c>
      <c r="F24" s="85">
        <f t="shared" si="4"/>
        <v>0</v>
      </c>
      <c r="G24" s="85">
        <f t="shared" si="4"/>
        <v>0</v>
      </c>
      <c r="H24" s="85">
        <f t="shared" si="4"/>
        <v>0</v>
      </c>
      <c r="I24" s="85">
        <f t="shared" si="4"/>
        <v>0</v>
      </c>
      <c r="J24" s="85">
        <f t="shared" si="4"/>
        <v>0</v>
      </c>
      <c r="K24" s="85">
        <f t="shared" si="4"/>
        <v>0</v>
      </c>
      <c r="L24" s="85">
        <f t="shared" si="4"/>
        <v>0</v>
      </c>
      <c r="M24" s="85">
        <f t="shared" si="4"/>
        <v>0</v>
      </c>
      <c r="N24" s="85">
        <f t="shared" si="4"/>
        <v>0</v>
      </c>
      <c r="O24" s="90">
        <f t="shared" si="4"/>
        <v>0</v>
      </c>
      <c r="P24" s="77"/>
      <c r="Q24" s="77"/>
      <c r="R24" s="77"/>
      <c r="S24" s="77"/>
      <c r="T24" s="77"/>
    </row>
    <row r="25" spans="1:15" ht="16.5">
      <c r="A25" s="278"/>
      <c r="B25" s="82" t="s">
        <v>162</v>
      </c>
      <c r="C25" s="268">
        <v>0</v>
      </c>
      <c r="D25" s="268">
        <v>0</v>
      </c>
      <c r="E25" s="268">
        <v>0</v>
      </c>
      <c r="F25" s="268">
        <v>0</v>
      </c>
      <c r="G25" s="268">
        <v>0</v>
      </c>
      <c r="H25" s="268">
        <v>0</v>
      </c>
      <c r="I25" s="268">
        <v>0</v>
      </c>
      <c r="J25" s="268">
        <v>0</v>
      </c>
      <c r="K25" s="268">
        <v>0</v>
      </c>
      <c r="L25" s="268">
        <v>0</v>
      </c>
      <c r="M25" s="268">
        <v>0</v>
      </c>
      <c r="N25" s="268">
        <v>0</v>
      </c>
      <c r="O25" s="269">
        <v>0</v>
      </c>
    </row>
    <row r="26" spans="1:15" ht="16.5">
      <c r="A26" s="278"/>
      <c r="B26" s="82" t="s">
        <v>163</v>
      </c>
      <c r="C26" s="268">
        <v>0</v>
      </c>
      <c r="D26" s="268">
        <v>0</v>
      </c>
      <c r="E26" s="268">
        <v>0</v>
      </c>
      <c r="F26" s="268">
        <v>0</v>
      </c>
      <c r="G26" s="268">
        <v>0</v>
      </c>
      <c r="H26" s="268">
        <v>0</v>
      </c>
      <c r="I26" s="268">
        <v>0</v>
      </c>
      <c r="J26" s="268">
        <v>0</v>
      </c>
      <c r="K26" s="268">
        <v>0</v>
      </c>
      <c r="L26" s="268">
        <v>0</v>
      </c>
      <c r="M26" s="268">
        <v>0</v>
      </c>
      <c r="N26" s="268">
        <v>0</v>
      </c>
      <c r="O26" s="269">
        <v>0</v>
      </c>
    </row>
    <row r="27" spans="1:15" s="78" customFormat="1" ht="22.5" customHeight="1">
      <c r="A27" s="279">
        <v>7</v>
      </c>
      <c r="B27" s="86" t="s">
        <v>749</v>
      </c>
      <c r="C27" s="87">
        <f aca="true" t="shared" si="5" ref="C27:O27">C23-C24</f>
        <v>448599.23000000004</v>
      </c>
      <c r="D27" s="87">
        <f t="shared" si="5"/>
        <v>65334616.20000002</v>
      </c>
      <c r="E27" s="87">
        <f t="shared" si="5"/>
        <v>0</v>
      </c>
      <c r="F27" s="87">
        <f t="shared" si="5"/>
        <v>-9182101.619999997</v>
      </c>
      <c r="G27" s="87">
        <f t="shared" si="5"/>
        <v>-8786846.08</v>
      </c>
      <c r="H27" s="87">
        <f t="shared" si="5"/>
        <v>0</v>
      </c>
      <c r="I27" s="87">
        <f t="shared" si="5"/>
        <v>-7704491.8950000005</v>
      </c>
      <c r="J27" s="87">
        <f t="shared" si="5"/>
        <v>0</v>
      </c>
      <c r="K27" s="87">
        <f t="shared" si="5"/>
        <v>0</v>
      </c>
      <c r="L27" s="87">
        <f t="shared" si="5"/>
        <v>6251601.919999999</v>
      </c>
      <c r="M27" s="87">
        <f t="shared" si="5"/>
        <v>0</v>
      </c>
      <c r="N27" s="87">
        <f t="shared" si="5"/>
        <v>0</v>
      </c>
      <c r="O27" s="91">
        <f t="shared" si="5"/>
        <v>0</v>
      </c>
    </row>
    <row r="28" spans="1:15" ht="33.75" thickBot="1">
      <c r="A28" s="280">
        <v>8</v>
      </c>
      <c r="B28" s="92" t="s">
        <v>750</v>
      </c>
      <c r="C28" s="93">
        <f aca="true" t="shared" si="6" ref="C28:O28">(C9+C12)/(C10+C24)</f>
        <v>5.565043793865225</v>
      </c>
      <c r="D28" s="93">
        <f t="shared" si="6"/>
        <v>1.3804048276900573</v>
      </c>
      <c r="E28" s="93" t="e">
        <f t="shared" si="6"/>
        <v>#DIV/0!</v>
      </c>
      <c r="F28" s="93">
        <f t="shared" si="6"/>
        <v>0.9676030856487337</v>
      </c>
      <c r="G28" s="93">
        <f t="shared" si="6"/>
        <v>0.5022885380076854</v>
      </c>
      <c r="H28" s="93" t="e">
        <f t="shared" si="6"/>
        <v>#DIV/0!</v>
      </c>
      <c r="I28" s="93">
        <f t="shared" si="6"/>
        <v>0.015376235459150376</v>
      </c>
      <c r="J28" s="93" t="e">
        <f t="shared" si="6"/>
        <v>#DIV/0!</v>
      </c>
      <c r="K28" s="93" t="e">
        <f t="shared" si="6"/>
        <v>#DIV/0!</v>
      </c>
      <c r="L28" s="93">
        <f t="shared" si="6"/>
        <v>1.5478591961109966</v>
      </c>
      <c r="M28" s="93" t="e">
        <f t="shared" si="6"/>
        <v>#DIV/0!</v>
      </c>
      <c r="N28" s="93" t="e">
        <f t="shared" si="6"/>
        <v>#DIV/0!</v>
      </c>
      <c r="O28" s="94" t="e">
        <f t="shared" si="6"/>
        <v>#DIV/0!</v>
      </c>
    </row>
    <row r="29" spans="1:15" ht="19.5" customHeight="1">
      <c r="A29" s="281"/>
      <c r="B29" s="282"/>
      <c r="C29" s="74"/>
      <c r="D29" s="74"/>
      <c r="E29" s="74"/>
      <c r="F29" s="74"/>
      <c r="G29" s="74"/>
      <c r="H29" s="74"/>
      <c r="I29" s="74"/>
      <c r="J29" s="74"/>
      <c r="K29" s="74"/>
      <c r="L29" s="74"/>
      <c r="M29" s="74"/>
      <c r="N29" s="74"/>
      <c r="O29" s="74"/>
    </row>
    <row r="30" spans="1:2" s="74" customFormat="1" ht="16.5">
      <c r="A30" s="281"/>
      <c r="B30" s="282"/>
    </row>
    <row r="31" s="74" customFormat="1" ht="16.5">
      <c r="B31" s="105" t="s">
        <v>480</v>
      </c>
    </row>
    <row r="32" spans="1:15" ht="17.25" thickBot="1">
      <c r="A32" s="281"/>
      <c r="B32" s="282"/>
      <c r="C32" s="74"/>
      <c r="D32" s="74"/>
      <c r="E32" s="74"/>
      <c r="F32" s="74"/>
      <c r="G32" s="74"/>
      <c r="H32" s="74"/>
      <c r="I32" s="74"/>
      <c r="J32" s="74"/>
      <c r="K32" s="74"/>
      <c r="L32" s="74"/>
      <c r="M32" s="74"/>
      <c r="N32" s="74"/>
      <c r="O32" s="74"/>
    </row>
    <row r="33" spans="1:15" ht="37.5" customHeight="1" thickBot="1">
      <c r="A33" s="106"/>
      <c r="B33" s="789" t="s">
        <v>475</v>
      </c>
      <c r="C33" s="790" t="s">
        <v>739</v>
      </c>
      <c r="D33" s="790" t="s">
        <v>740</v>
      </c>
      <c r="E33" s="790" t="s">
        <v>741</v>
      </c>
      <c r="F33" s="790" t="s">
        <v>476</v>
      </c>
      <c r="G33" s="790" t="s">
        <v>477</v>
      </c>
      <c r="H33" s="790" t="s">
        <v>742</v>
      </c>
      <c r="I33" s="790" t="s">
        <v>743</v>
      </c>
      <c r="J33" s="790" t="s">
        <v>478</v>
      </c>
      <c r="K33" s="790" t="s">
        <v>198</v>
      </c>
      <c r="L33" s="790" t="s">
        <v>372</v>
      </c>
      <c r="M33" s="790" t="s">
        <v>736</v>
      </c>
      <c r="N33" s="697" t="s">
        <v>996</v>
      </c>
      <c r="O33" s="791" t="s">
        <v>364</v>
      </c>
    </row>
    <row r="34" spans="1:15" s="75" customFormat="1" ht="21.75" customHeight="1">
      <c r="A34" s="107">
        <v>1</v>
      </c>
      <c r="B34" s="99" t="s">
        <v>481</v>
      </c>
      <c r="C34" s="100">
        <f>EGRESOS!B43</f>
        <v>44598</v>
      </c>
      <c r="D34" s="100">
        <f>EGRESOS!B44</f>
        <v>150855064.54</v>
      </c>
      <c r="E34" s="100">
        <f>EGRESOS!B59</f>
        <v>0</v>
      </c>
      <c r="F34" s="100">
        <f>EGRESOS!B48</f>
        <v>259835216.63</v>
      </c>
      <c r="G34" s="100">
        <f>EGRESOS!B46</f>
        <v>16791901.64</v>
      </c>
      <c r="H34" s="100">
        <f>EGRESOS!B66</f>
        <v>0</v>
      </c>
      <c r="I34" s="100">
        <f>EGRESOS!B47</f>
        <v>7813000</v>
      </c>
      <c r="J34" s="100">
        <f>EGRESOS!B55</f>
        <v>0</v>
      </c>
      <c r="K34" s="100">
        <f>EGRESOS!B49</f>
        <v>0</v>
      </c>
      <c r="L34" s="100">
        <f>EGRESOS!B56</f>
        <v>10472735.35</v>
      </c>
      <c r="M34" s="100">
        <f>EGRESOS!B73</f>
        <v>0</v>
      </c>
      <c r="N34" s="100">
        <f>EGRESOS!B63</f>
        <v>0</v>
      </c>
      <c r="O34" s="101">
        <f>EGRESOS!B50</f>
        <v>0</v>
      </c>
    </row>
    <row r="35" spans="1:15" ht="21" customHeight="1">
      <c r="A35" s="103">
        <v>2</v>
      </c>
      <c r="B35" s="275" t="s">
        <v>752</v>
      </c>
      <c r="C35" s="268">
        <v>0</v>
      </c>
      <c r="D35" s="268">
        <v>0</v>
      </c>
      <c r="E35" s="268">
        <v>0</v>
      </c>
      <c r="F35" s="268">
        <v>0</v>
      </c>
      <c r="G35" s="268">
        <v>0</v>
      </c>
      <c r="H35" s="268">
        <v>0</v>
      </c>
      <c r="I35" s="268">
        <v>0</v>
      </c>
      <c r="J35" s="268">
        <v>0</v>
      </c>
      <c r="K35" s="268">
        <v>0</v>
      </c>
      <c r="L35" s="268">
        <v>0</v>
      </c>
      <c r="M35" s="268">
        <v>0</v>
      </c>
      <c r="N35" s="268">
        <v>0</v>
      </c>
      <c r="O35" s="269">
        <v>0</v>
      </c>
    </row>
    <row r="36" spans="1:15" s="75" customFormat="1" ht="16.5">
      <c r="A36" s="103">
        <v>4</v>
      </c>
      <c r="B36" s="80" t="s">
        <v>751</v>
      </c>
      <c r="C36" s="81">
        <f aca="true" t="shared" si="7" ref="C36:O36">C34-C35</f>
        <v>44598</v>
      </c>
      <c r="D36" s="81">
        <f t="shared" si="7"/>
        <v>150855064.54</v>
      </c>
      <c r="E36" s="81">
        <f t="shared" si="7"/>
        <v>0</v>
      </c>
      <c r="F36" s="81">
        <f t="shared" si="7"/>
        <v>259835216.63</v>
      </c>
      <c r="G36" s="81">
        <f t="shared" si="7"/>
        <v>16791901.64</v>
      </c>
      <c r="H36" s="81">
        <f t="shared" si="7"/>
        <v>0</v>
      </c>
      <c r="I36" s="81">
        <f t="shared" si="7"/>
        <v>7813000</v>
      </c>
      <c r="J36" s="81">
        <f t="shared" si="7"/>
        <v>0</v>
      </c>
      <c r="K36" s="81">
        <f t="shared" si="7"/>
        <v>0</v>
      </c>
      <c r="L36" s="81">
        <f t="shared" si="7"/>
        <v>10472735.35</v>
      </c>
      <c r="M36" s="81">
        <f t="shared" si="7"/>
        <v>0</v>
      </c>
      <c r="N36" s="81">
        <f t="shared" si="7"/>
        <v>0</v>
      </c>
      <c r="O36" s="88">
        <f t="shared" si="7"/>
        <v>0</v>
      </c>
    </row>
    <row r="37" spans="1:15" ht="16.5">
      <c r="A37" s="103">
        <v>5</v>
      </c>
      <c r="B37" s="82" t="s">
        <v>161</v>
      </c>
      <c r="C37" s="83">
        <f aca="true" t="shared" si="8" ref="C37:O37">C9*C38</f>
        <v>53670.33000000001</v>
      </c>
      <c r="D37" s="83">
        <f t="shared" si="8"/>
        <v>20895164.28</v>
      </c>
      <c r="E37" s="83">
        <f t="shared" si="8"/>
        <v>0</v>
      </c>
      <c r="F37" s="83">
        <f t="shared" si="8"/>
        <v>23589973.82</v>
      </c>
      <c r="G37" s="83">
        <f t="shared" si="8"/>
        <v>862596.5</v>
      </c>
      <c r="H37" s="83">
        <f t="shared" si="8"/>
        <v>0</v>
      </c>
      <c r="I37" s="83">
        <f t="shared" si="8"/>
        <v>11807.985</v>
      </c>
      <c r="J37" s="83">
        <f t="shared" si="8"/>
        <v>0</v>
      </c>
      <c r="K37" s="83">
        <f t="shared" si="8"/>
        <v>0</v>
      </c>
      <c r="L37" s="83">
        <f t="shared" si="8"/>
        <v>938229.3</v>
      </c>
      <c r="M37" s="83">
        <f t="shared" si="8"/>
        <v>0</v>
      </c>
      <c r="N37" s="83">
        <f t="shared" si="8"/>
        <v>0</v>
      </c>
      <c r="O37" s="89">
        <f t="shared" si="8"/>
        <v>0</v>
      </c>
    </row>
    <row r="38" spans="1:15" ht="16.5">
      <c r="A38" s="103"/>
      <c r="B38" s="691" t="s">
        <v>754</v>
      </c>
      <c r="C38" s="270">
        <v>0.1</v>
      </c>
      <c r="D38" s="270">
        <v>0.1</v>
      </c>
      <c r="E38" s="270">
        <v>0.1</v>
      </c>
      <c r="F38" s="270">
        <v>0.1</v>
      </c>
      <c r="G38" s="270">
        <v>0.1</v>
      </c>
      <c r="H38" s="270">
        <v>0.1</v>
      </c>
      <c r="I38" s="270">
        <v>0.1</v>
      </c>
      <c r="J38" s="270">
        <v>0.1</v>
      </c>
      <c r="K38" s="270">
        <v>0.1</v>
      </c>
      <c r="L38" s="270">
        <v>0.1</v>
      </c>
      <c r="M38" s="270">
        <v>0.1</v>
      </c>
      <c r="N38" s="270">
        <v>0.1</v>
      </c>
      <c r="O38" s="271">
        <v>0.1</v>
      </c>
    </row>
    <row r="39" spans="1:15" s="75" customFormat="1" ht="50.25" thickBot="1">
      <c r="A39" s="104">
        <v>6</v>
      </c>
      <c r="B39" s="96" t="s">
        <v>753</v>
      </c>
      <c r="C39" s="97">
        <f>C36+C37</f>
        <v>98268.33000000002</v>
      </c>
      <c r="D39" s="97">
        <f aca="true" t="shared" si="9" ref="D39:O39">D36+D37</f>
        <v>171750228.82</v>
      </c>
      <c r="E39" s="97">
        <f>E36+E37</f>
        <v>0</v>
      </c>
      <c r="F39" s="97">
        <f t="shared" si="9"/>
        <v>283425190.45</v>
      </c>
      <c r="G39" s="97">
        <f t="shared" si="9"/>
        <v>17654498.14</v>
      </c>
      <c r="H39" s="97">
        <f t="shared" si="9"/>
        <v>0</v>
      </c>
      <c r="I39" s="97">
        <f t="shared" si="9"/>
        <v>7824807.985</v>
      </c>
      <c r="J39" s="97">
        <f t="shared" si="9"/>
        <v>0</v>
      </c>
      <c r="K39" s="97">
        <f>K36+K37</f>
        <v>0</v>
      </c>
      <c r="L39" s="97">
        <f>L36+L37</f>
        <v>11410964.65</v>
      </c>
      <c r="M39" s="97">
        <f>M36+M37</f>
        <v>0</v>
      </c>
      <c r="N39" s="97">
        <f>N36+N37</f>
        <v>0</v>
      </c>
      <c r="O39" s="98">
        <f t="shared" si="9"/>
        <v>0</v>
      </c>
    </row>
    <row r="40" spans="1:9" ht="16.5">
      <c r="A40" s="76"/>
      <c r="C40" s="283"/>
      <c r="D40" s="283"/>
      <c r="E40" s="283"/>
      <c r="F40" s="283"/>
      <c r="G40" s="283"/>
      <c r="H40" s="283"/>
      <c r="I40" s="283"/>
    </row>
    <row r="41" spans="1:8" ht="16.5">
      <c r="A41" s="692" t="s">
        <v>999</v>
      </c>
      <c r="B41" s="692"/>
      <c r="C41" s="692"/>
      <c r="D41" s="692"/>
      <c r="E41" s="692"/>
      <c r="F41" s="692"/>
      <c r="G41" s="692"/>
      <c r="H41" s="692"/>
    </row>
    <row r="42" ht="16.5">
      <c r="A42" s="70"/>
    </row>
    <row r="43" spans="1:3" ht="16.5">
      <c r="A43" s="383" t="s">
        <v>1093</v>
      </c>
      <c r="B43" s="384"/>
      <c r="C43" s="384"/>
    </row>
    <row r="44" ht="16.5">
      <c r="A44" s="76"/>
    </row>
    <row r="45" spans="1:3" ht="16.5">
      <c r="A45" s="383" t="s">
        <v>1094</v>
      </c>
      <c r="B45" s="384"/>
      <c r="C45" s="384"/>
    </row>
    <row r="46" ht="16.5">
      <c r="A46" s="76"/>
    </row>
    <row r="47" ht="16.5">
      <c r="A47" s="76"/>
    </row>
    <row r="48" ht="16.5">
      <c r="A48" s="76"/>
    </row>
    <row r="49" ht="16.5">
      <c r="A49" s="76"/>
    </row>
    <row r="50" ht="16.5">
      <c r="A50" s="76"/>
    </row>
    <row r="51" ht="16.5">
      <c r="A51" s="76"/>
    </row>
    <row r="52" ht="16.5">
      <c r="A52" s="76"/>
    </row>
    <row r="53" ht="16.5">
      <c r="A53" s="76"/>
    </row>
    <row r="54" ht="16.5">
      <c r="A54" s="76"/>
    </row>
    <row r="55" ht="16.5">
      <c r="A55" s="76"/>
    </row>
    <row r="56" ht="16.5">
      <c r="A56" s="76"/>
    </row>
    <row r="57" ht="16.5">
      <c r="A57" s="76"/>
    </row>
    <row r="58" ht="16.5">
      <c r="A58" s="76"/>
    </row>
    <row r="59" ht="16.5">
      <c r="A59" s="76"/>
    </row>
    <row r="60" ht="16.5">
      <c r="A60" s="76"/>
    </row>
    <row r="61" ht="16.5">
      <c r="A61" s="76"/>
    </row>
    <row r="62" ht="16.5">
      <c r="A62" s="76"/>
    </row>
    <row r="63" ht="16.5">
      <c r="A63" s="76"/>
    </row>
    <row r="64" ht="16.5">
      <c r="A64" s="76"/>
    </row>
    <row r="65" ht="16.5">
      <c r="A65" s="76"/>
    </row>
    <row r="66" ht="16.5">
      <c r="A66" s="76"/>
    </row>
    <row r="67" ht="16.5">
      <c r="A67" s="76"/>
    </row>
    <row r="68" ht="16.5">
      <c r="A68" s="76"/>
    </row>
    <row r="69" ht="16.5">
      <c r="A69" s="76"/>
    </row>
    <row r="70" ht="16.5">
      <c r="A70" s="76"/>
    </row>
    <row r="71" ht="16.5">
      <c r="A71" s="76"/>
    </row>
    <row r="72" ht="16.5">
      <c r="A72" s="76"/>
    </row>
    <row r="73" ht="16.5">
      <c r="A73" s="76"/>
    </row>
    <row r="74" ht="16.5">
      <c r="A74" s="76"/>
    </row>
    <row r="75" ht="16.5">
      <c r="A75" s="76"/>
    </row>
    <row r="76" ht="16.5">
      <c r="A76" s="76"/>
    </row>
    <row r="77" ht="16.5">
      <c r="A77" s="76"/>
    </row>
    <row r="78" ht="16.5">
      <c r="A78" s="76"/>
    </row>
    <row r="79" ht="16.5">
      <c r="A79" s="76"/>
    </row>
    <row r="80" ht="16.5">
      <c r="A80" s="76"/>
    </row>
    <row r="81" ht="16.5">
      <c r="A81" s="76"/>
    </row>
    <row r="82" ht="16.5">
      <c r="A82" s="76"/>
    </row>
    <row r="83" ht="16.5">
      <c r="A83" s="76"/>
    </row>
    <row r="84" ht="16.5">
      <c r="A84" s="76"/>
    </row>
    <row r="85" ht="16.5">
      <c r="A85" s="76"/>
    </row>
    <row r="86" ht="16.5">
      <c r="A86" s="76"/>
    </row>
    <row r="87" ht="16.5">
      <c r="A87" s="76"/>
    </row>
    <row r="88" ht="16.5">
      <c r="A88" s="76"/>
    </row>
    <row r="89" ht="16.5">
      <c r="A89" s="76"/>
    </row>
    <row r="90" ht="16.5">
      <c r="A90" s="76"/>
    </row>
    <row r="91" ht="16.5">
      <c r="A91" s="76"/>
    </row>
    <row r="92" ht="16.5">
      <c r="A92" s="76"/>
    </row>
    <row r="93" ht="16.5">
      <c r="A93" s="76"/>
    </row>
    <row r="94" ht="16.5">
      <c r="A94" s="76"/>
    </row>
    <row r="95" ht="16.5">
      <c r="A95" s="76"/>
    </row>
    <row r="96" ht="16.5">
      <c r="A96" s="76"/>
    </row>
    <row r="97" ht="16.5">
      <c r="A97" s="76"/>
    </row>
    <row r="98" ht="16.5">
      <c r="A98" s="76"/>
    </row>
    <row r="99" ht="16.5">
      <c r="A99" s="76"/>
    </row>
    <row r="100" ht="16.5">
      <c r="A100" s="76"/>
    </row>
    <row r="101" ht="16.5">
      <c r="A101" s="76"/>
    </row>
    <row r="102" ht="16.5">
      <c r="A102" s="76"/>
    </row>
    <row r="103" ht="16.5">
      <c r="A103" s="76"/>
    </row>
    <row r="104" ht="16.5">
      <c r="A104" s="76"/>
    </row>
    <row r="105" ht="16.5">
      <c r="A105" s="76"/>
    </row>
    <row r="106" ht="16.5">
      <c r="A106" s="76"/>
    </row>
    <row r="107" ht="16.5">
      <c r="A107" s="76"/>
    </row>
    <row r="108" ht="16.5">
      <c r="A108" s="76"/>
    </row>
    <row r="109" ht="16.5">
      <c r="A109" s="76"/>
    </row>
    <row r="110" ht="16.5">
      <c r="A110" s="76"/>
    </row>
    <row r="111" ht="16.5">
      <c r="A111" s="76"/>
    </row>
    <row r="112" ht="16.5">
      <c r="A112" s="76"/>
    </row>
    <row r="113" ht="16.5">
      <c r="A113" s="76"/>
    </row>
    <row r="114" ht="16.5">
      <c r="A114" s="76"/>
    </row>
    <row r="115" ht="16.5">
      <c r="A115" s="76"/>
    </row>
    <row r="116" ht="16.5">
      <c r="A116" s="76"/>
    </row>
    <row r="117" ht="16.5">
      <c r="A117" s="76"/>
    </row>
    <row r="118" ht="16.5">
      <c r="A118" s="76"/>
    </row>
    <row r="119" ht="16.5">
      <c r="A119" s="76"/>
    </row>
    <row r="120" ht="16.5">
      <c r="A120" s="76"/>
    </row>
    <row r="121" ht="16.5">
      <c r="A121" s="76"/>
    </row>
    <row r="122" ht="16.5">
      <c r="A122" s="76"/>
    </row>
    <row r="123" ht="16.5">
      <c r="A123" s="76"/>
    </row>
    <row r="124" ht="16.5">
      <c r="A124" s="76"/>
    </row>
    <row r="125" ht="16.5">
      <c r="A125" s="76"/>
    </row>
    <row r="126" ht="16.5">
      <c r="A126" s="76"/>
    </row>
    <row r="127" ht="16.5">
      <c r="A127" s="76"/>
    </row>
    <row r="128" ht="16.5">
      <c r="A128" s="76"/>
    </row>
    <row r="129" ht="16.5">
      <c r="A129" s="76"/>
    </row>
    <row r="130" ht="16.5">
      <c r="A130" s="76"/>
    </row>
    <row r="131" ht="16.5">
      <c r="A131" s="76"/>
    </row>
    <row r="132" ht="16.5">
      <c r="A132" s="76"/>
    </row>
    <row r="133" ht="16.5">
      <c r="A133" s="76"/>
    </row>
    <row r="134" ht="16.5">
      <c r="A134" s="76"/>
    </row>
    <row r="135" ht="16.5">
      <c r="A135" s="76"/>
    </row>
    <row r="136" ht="16.5">
      <c r="A136" s="76"/>
    </row>
    <row r="137" ht="16.5">
      <c r="A137" s="76"/>
    </row>
    <row r="138" ht="16.5">
      <c r="A138" s="76"/>
    </row>
    <row r="139" ht="16.5">
      <c r="A139" s="76"/>
    </row>
    <row r="140" ht="16.5">
      <c r="A140" s="76"/>
    </row>
    <row r="141" ht="16.5">
      <c r="A141" s="76"/>
    </row>
    <row r="142" ht="16.5">
      <c r="A142" s="76"/>
    </row>
    <row r="143" ht="16.5">
      <c r="A143" s="76"/>
    </row>
    <row r="144" ht="16.5">
      <c r="A144" s="76"/>
    </row>
    <row r="145" ht="16.5">
      <c r="A145" s="76"/>
    </row>
    <row r="146" ht="16.5">
      <c r="A146" s="76"/>
    </row>
    <row r="147" ht="16.5">
      <c r="A147" s="76"/>
    </row>
    <row r="148" ht="16.5">
      <c r="A148" s="76"/>
    </row>
    <row r="149" ht="16.5">
      <c r="A149" s="76"/>
    </row>
    <row r="150" ht="16.5">
      <c r="A150" s="76"/>
    </row>
    <row r="151" ht="16.5">
      <c r="A151" s="76"/>
    </row>
    <row r="152" ht="16.5">
      <c r="A152" s="76"/>
    </row>
    <row r="153" ht="16.5">
      <c r="A153" s="76"/>
    </row>
    <row r="154" ht="16.5">
      <c r="A154" s="76"/>
    </row>
    <row r="155" ht="16.5">
      <c r="A155" s="76"/>
    </row>
    <row r="156" ht="16.5">
      <c r="A156" s="76"/>
    </row>
    <row r="157" ht="16.5">
      <c r="A157" s="76"/>
    </row>
    <row r="158" ht="16.5">
      <c r="A158" s="76"/>
    </row>
    <row r="159" ht="16.5">
      <c r="A159" s="76"/>
    </row>
    <row r="160" ht="16.5">
      <c r="A160" s="76"/>
    </row>
    <row r="161" ht="16.5">
      <c r="A161" s="76"/>
    </row>
    <row r="162" ht="16.5">
      <c r="A162" s="76"/>
    </row>
    <row r="163" ht="16.5">
      <c r="A163" s="76"/>
    </row>
    <row r="164" ht="16.5">
      <c r="A164" s="76"/>
    </row>
    <row r="165" ht="16.5">
      <c r="A165" s="76"/>
    </row>
    <row r="166" ht="16.5">
      <c r="A166" s="76"/>
    </row>
    <row r="167" ht="16.5">
      <c r="A167" s="76"/>
    </row>
    <row r="168" ht="16.5">
      <c r="A168" s="76"/>
    </row>
    <row r="169" ht="16.5">
      <c r="A169" s="76"/>
    </row>
    <row r="170" ht="16.5">
      <c r="A170" s="76"/>
    </row>
    <row r="171" ht="16.5">
      <c r="A171" s="76"/>
    </row>
    <row r="172" ht="16.5">
      <c r="A172" s="76"/>
    </row>
    <row r="173" ht="16.5">
      <c r="A173" s="76"/>
    </row>
    <row r="174" ht="16.5">
      <c r="A174" s="76"/>
    </row>
    <row r="175" ht="16.5">
      <c r="A175" s="76"/>
    </row>
    <row r="176" ht="16.5">
      <c r="A176" s="76"/>
    </row>
    <row r="177" ht="16.5">
      <c r="A177" s="76"/>
    </row>
    <row r="178" ht="16.5">
      <c r="A178" s="76"/>
    </row>
    <row r="179" ht="16.5">
      <c r="A179" s="76"/>
    </row>
    <row r="180" ht="16.5">
      <c r="A180" s="76"/>
    </row>
    <row r="181" ht="16.5">
      <c r="A181" s="76"/>
    </row>
    <row r="182" ht="16.5">
      <c r="A182" s="76"/>
    </row>
    <row r="183" ht="16.5">
      <c r="A183" s="76"/>
    </row>
    <row r="184" ht="16.5">
      <c r="A184" s="76"/>
    </row>
    <row r="185" ht="16.5">
      <c r="A185" s="76"/>
    </row>
    <row r="186" ht="16.5">
      <c r="A186" s="76"/>
    </row>
    <row r="187" ht="16.5">
      <c r="A187" s="76"/>
    </row>
    <row r="188" ht="16.5">
      <c r="A188" s="76"/>
    </row>
    <row r="189" ht="16.5">
      <c r="A189" s="76"/>
    </row>
    <row r="190" ht="16.5">
      <c r="A190" s="76"/>
    </row>
    <row r="191" ht="16.5">
      <c r="A191" s="76"/>
    </row>
    <row r="192" ht="16.5">
      <c r="A192" s="76"/>
    </row>
    <row r="193" ht="16.5">
      <c r="A193" s="76"/>
    </row>
    <row r="194" ht="16.5">
      <c r="A194" s="76"/>
    </row>
    <row r="195" ht="16.5">
      <c r="A195" s="76"/>
    </row>
    <row r="196" ht="16.5">
      <c r="A196" s="76"/>
    </row>
    <row r="197" ht="16.5">
      <c r="A197" s="76"/>
    </row>
    <row r="198" ht="16.5">
      <c r="A198" s="76"/>
    </row>
    <row r="199" ht="16.5">
      <c r="A199" s="76"/>
    </row>
    <row r="200" ht="16.5">
      <c r="A200" s="76"/>
    </row>
    <row r="201" ht="16.5">
      <c r="A201" s="76"/>
    </row>
    <row r="202" ht="16.5">
      <c r="A202" s="76"/>
    </row>
    <row r="203" ht="16.5">
      <c r="A203" s="76"/>
    </row>
    <row r="204" ht="16.5">
      <c r="A204" s="76"/>
    </row>
    <row r="205" ht="16.5">
      <c r="A205" s="76"/>
    </row>
    <row r="206" ht="16.5">
      <c r="A206" s="76"/>
    </row>
    <row r="207" ht="16.5">
      <c r="A207" s="76"/>
    </row>
    <row r="208" ht="16.5">
      <c r="A208" s="76"/>
    </row>
    <row r="209" ht="16.5">
      <c r="A209" s="76"/>
    </row>
    <row r="210" ht="16.5">
      <c r="A210" s="76"/>
    </row>
    <row r="211" ht="16.5">
      <c r="A211" s="76"/>
    </row>
    <row r="212" ht="16.5">
      <c r="A212" s="76"/>
    </row>
    <row r="213" ht="16.5">
      <c r="A213" s="76"/>
    </row>
    <row r="214" ht="16.5">
      <c r="A214" s="76"/>
    </row>
    <row r="215" ht="16.5">
      <c r="A215" s="76"/>
    </row>
    <row r="216" ht="16.5">
      <c r="A216" s="76"/>
    </row>
    <row r="217" ht="16.5">
      <c r="A217" s="76"/>
    </row>
    <row r="218" ht="16.5">
      <c r="A218" s="76"/>
    </row>
    <row r="219" ht="16.5">
      <c r="A219" s="76"/>
    </row>
    <row r="220" ht="16.5">
      <c r="A220" s="76"/>
    </row>
    <row r="221" ht="16.5">
      <c r="A221" s="76"/>
    </row>
    <row r="222" ht="16.5">
      <c r="A222" s="76"/>
    </row>
    <row r="223" ht="16.5">
      <c r="A223" s="76"/>
    </row>
    <row r="224" ht="16.5">
      <c r="A224" s="76"/>
    </row>
    <row r="225" ht="16.5">
      <c r="A225" s="76"/>
    </row>
    <row r="226" ht="16.5">
      <c r="A226" s="76"/>
    </row>
    <row r="227" ht="16.5">
      <c r="A227" s="76"/>
    </row>
    <row r="228" ht="16.5">
      <c r="A228" s="76"/>
    </row>
    <row r="229" ht="16.5">
      <c r="A229" s="76"/>
    </row>
    <row r="230" ht="16.5">
      <c r="A230" s="76"/>
    </row>
    <row r="231" ht="16.5">
      <c r="A231" s="76"/>
    </row>
    <row r="232" ht="16.5">
      <c r="A232" s="76"/>
    </row>
    <row r="233" ht="16.5">
      <c r="A233" s="76"/>
    </row>
    <row r="234" ht="16.5">
      <c r="A234" s="76"/>
    </row>
    <row r="235" ht="16.5">
      <c r="A235" s="76"/>
    </row>
    <row r="236" ht="16.5">
      <c r="A236" s="76"/>
    </row>
    <row r="237" ht="16.5">
      <c r="A237" s="76"/>
    </row>
    <row r="238" ht="16.5">
      <c r="A238" s="76"/>
    </row>
    <row r="239" ht="16.5">
      <c r="A239" s="76"/>
    </row>
    <row r="240" ht="16.5">
      <c r="A240" s="76"/>
    </row>
    <row r="241" ht="16.5">
      <c r="A241" s="76"/>
    </row>
    <row r="242" ht="16.5">
      <c r="A242" s="76"/>
    </row>
    <row r="243" ht="16.5">
      <c r="A243" s="76"/>
    </row>
    <row r="244" ht="16.5">
      <c r="A244" s="76"/>
    </row>
    <row r="245" ht="16.5">
      <c r="A245" s="76"/>
    </row>
    <row r="246" ht="16.5">
      <c r="A246" s="76"/>
    </row>
    <row r="247" ht="16.5">
      <c r="A247" s="76"/>
    </row>
    <row r="248" ht="16.5">
      <c r="A248" s="76"/>
    </row>
    <row r="249" ht="16.5">
      <c r="A249" s="76"/>
    </row>
    <row r="250" ht="16.5">
      <c r="A250" s="76"/>
    </row>
    <row r="251" ht="16.5">
      <c r="A251" s="76"/>
    </row>
    <row r="252" ht="16.5">
      <c r="A252" s="76"/>
    </row>
    <row r="253" ht="16.5">
      <c r="A253" s="76"/>
    </row>
    <row r="254" ht="16.5">
      <c r="A254" s="76"/>
    </row>
    <row r="255" ht="16.5">
      <c r="A255" s="76"/>
    </row>
    <row r="256" ht="16.5">
      <c r="A256" s="76"/>
    </row>
    <row r="257" ht="16.5">
      <c r="A257" s="76"/>
    </row>
    <row r="258" ht="16.5">
      <c r="A258" s="76"/>
    </row>
    <row r="259" ht="16.5">
      <c r="A259" s="76"/>
    </row>
    <row r="260" ht="16.5">
      <c r="A260" s="76"/>
    </row>
    <row r="261" ht="16.5">
      <c r="A261" s="76"/>
    </row>
    <row r="262" ht="16.5">
      <c r="A262" s="76"/>
    </row>
    <row r="263" ht="16.5">
      <c r="A263" s="76"/>
    </row>
    <row r="264" ht="16.5">
      <c r="A264" s="76"/>
    </row>
    <row r="265" ht="16.5">
      <c r="A265" s="76"/>
    </row>
    <row r="266" ht="16.5">
      <c r="A266" s="76"/>
    </row>
    <row r="267" ht="16.5">
      <c r="A267" s="76"/>
    </row>
    <row r="268" ht="16.5">
      <c r="A268" s="76"/>
    </row>
    <row r="269" ht="16.5">
      <c r="A269" s="76"/>
    </row>
    <row r="270" ht="16.5">
      <c r="A270" s="76"/>
    </row>
    <row r="271" ht="16.5">
      <c r="A271" s="76"/>
    </row>
    <row r="272" ht="16.5">
      <c r="A272" s="76"/>
    </row>
    <row r="273" ht="16.5">
      <c r="A273" s="76"/>
    </row>
    <row r="274" ht="16.5">
      <c r="A274" s="76"/>
    </row>
    <row r="275" ht="16.5">
      <c r="A275" s="76"/>
    </row>
    <row r="276" ht="16.5">
      <c r="A276" s="76"/>
    </row>
    <row r="277" ht="16.5">
      <c r="A277" s="76"/>
    </row>
    <row r="278" ht="16.5">
      <c r="A278" s="76"/>
    </row>
    <row r="279" ht="16.5">
      <c r="A279" s="76"/>
    </row>
    <row r="280" ht="16.5">
      <c r="A280" s="76"/>
    </row>
    <row r="281" ht="16.5">
      <c r="A281" s="76"/>
    </row>
    <row r="282" ht="16.5">
      <c r="A282" s="76"/>
    </row>
    <row r="283" ht="16.5">
      <c r="A283" s="76"/>
    </row>
    <row r="284" ht="16.5">
      <c r="A284" s="76"/>
    </row>
    <row r="285" ht="16.5">
      <c r="A285" s="76"/>
    </row>
    <row r="286" ht="16.5">
      <c r="A286" s="76"/>
    </row>
    <row r="287" ht="16.5">
      <c r="A287" s="76"/>
    </row>
    <row r="288" ht="16.5">
      <c r="A288" s="76"/>
    </row>
    <row r="289" ht="16.5">
      <c r="A289" s="76"/>
    </row>
    <row r="290" ht="16.5">
      <c r="A290" s="76"/>
    </row>
    <row r="291" ht="16.5">
      <c r="A291" s="76"/>
    </row>
  </sheetData>
  <sheetProtection password="8FB6" sheet="1"/>
  <printOptions horizontalCentered="1" verticalCentered="1"/>
  <pageMargins left="0" right="0" top="0" bottom="0" header="0.5118110236220472" footer="0.5118110236220472"/>
  <pageSetup horizontalDpi="300" verticalDpi="300" orientation="landscape" scale="65" r:id="rId4"/>
  <drawing r:id="rId3"/>
  <legacyDrawing r:id="rId2"/>
</worksheet>
</file>

<file path=xl/worksheets/sheet6.xml><?xml version="1.0" encoding="utf-8"?>
<worksheet xmlns="http://schemas.openxmlformats.org/spreadsheetml/2006/main" xmlns:r="http://schemas.openxmlformats.org/officeDocument/2006/relationships">
  <dimension ref="A1:F731"/>
  <sheetViews>
    <sheetView showGridLines="0" zoomScale="90" zoomScaleNormal="90" zoomScalePageLayoutView="0" workbookViewId="0" topLeftCell="A1">
      <pane xSplit="1" ySplit="4" topLeftCell="B5" activePane="bottomRight" state="frozen"/>
      <selection pane="topLeft" activeCell="A1" sqref="A1"/>
      <selection pane="topRight" activeCell="C1" sqref="C1"/>
      <selection pane="bottomLeft" activeCell="A3" sqref="A3"/>
      <selection pane="bottomRight" activeCell="B19" sqref="B19"/>
    </sheetView>
  </sheetViews>
  <sheetFormatPr defaultColWidth="11.421875" defaultRowHeight="12.75"/>
  <cols>
    <col min="1" max="1" width="7.00390625" style="215" customWidth="1"/>
    <col min="2" max="2" width="65.7109375" style="70" customWidth="1"/>
    <col min="3" max="3" width="17.140625" style="70" customWidth="1"/>
    <col min="4" max="4" width="15.28125" style="1" customWidth="1"/>
    <col min="5" max="5" width="15.140625" style="1" customWidth="1"/>
    <col min="6" max="6" width="13.57421875" style="1" customWidth="1"/>
    <col min="7" max="16384" width="11.421875" style="1" customWidth="1"/>
  </cols>
  <sheetData>
    <row r="1" spans="1:3" ht="18" customHeight="1">
      <c r="A1" s="55"/>
      <c r="B1" s="365" t="str">
        <f>DATOS!A3</f>
        <v>MUNICIPALIDAD DE FLORES</v>
      </c>
      <c r="C1" s="214"/>
    </row>
    <row r="2" spans="1:3" ht="34.5" customHeight="1">
      <c r="A2" s="55"/>
      <c r="B2" s="366" t="str">
        <f>DATOS!A4</f>
        <v>LIQUIDACIÓN PERIODO 2014</v>
      </c>
      <c r="C2" s="214"/>
    </row>
    <row r="3" spans="1:3" ht="18" customHeight="1">
      <c r="A3" s="55"/>
      <c r="B3" s="823" t="s">
        <v>325</v>
      </c>
      <c r="C3" s="823"/>
    </row>
    <row r="4" spans="1:3" ht="16.5">
      <c r="A4" s="55"/>
      <c r="B4" s="823" t="s">
        <v>889</v>
      </c>
      <c r="C4" s="823"/>
    </row>
    <row r="5" spans="1:3" ht="16.5">
      <c r="A5" s="55"/>
      <c r="B5" s="33"/>
      <c r="C5" s="32"/>
    </row>
    <row r="6" spans="1:3" ht="17.25" thickBot="1">
      <c r="A6" s="55"/>
      <c r="B6" s="32"/>
      <c r="C6" s="34"/>
    </row>
    <row r="7" spans="1:3" ht="16.5">
      <c r="A7" s="55"/>
      <c r="B7" s="145" t="s">
        <v>236</v>
      </c>
      <c r="C7" s="146">
        <f>INGRESOS!B17</f>
        <v>556193663.1</v>
      </c>
    </row>
    <row r="8" spans="1:3" ht="17.25" thickBot="1">
      <c r="A8" s="55"/>
      <c r="B8" s="147" t="s">
        <v>237</v>
      </c>
      <c r="C8" s="148">
        <f>INGRESOS!C17</f>
        <v>10533372.15</v>
      </c>
    </row>
    <row r="9" spans="1:3" ht="17.25" thickTop="1">
      <c r="A9" s="55"/>
      <c r="B9" s="149" t="s">
        <v>107</v>
      </c>
      <c r="C9" s="150">
        <f>SUM(C7:C8)</f>
        <v>566727035.25</v>
      </c>
    </row>
    <row r="10" spans="1:3" ht="16.5">
      <c r="A10" s="55"/>
      <c r="B10" s="147"/>
      <c r="C10" s="151" t="s">
        <v>309</v>
      </c>
    </row>
    <row r="11" spans="1:3" ht="16.5">
      <c r="A11" s="55"/>
      <c r="B11" s="149" t="s">
        <v>235</v>
      </c>
      <c r="C11" s="53">
        <f>INGRESOS!B18</f>
        <v>0</v>
      </c>
    </row>
    <row r="12" spans="1:3" ht="17.25" thickBot="1">
      <c r="A12" s="55"/>
      <c r="B12" s="147" t="s">
        <v>237</v>
      </c>
      <c r="C12" s="148">
        <f>INGRESOS!C18</f>
        <v>0</v>
      </c>
    </row>
    <row r="13" spans="1:3" ht="15.75" customHeight="1" thickBot="1" thickTop="1">
      <c r="A13" s="55"/>
      <c r="B13" s="152" t="s">
        <v>107</v>
      </c>
      <c r="C13" s="153">
        <f>SUM(C11:C12)</f>
        <v>0</v>
      </c>
    </row>
    <row r="14" spans="1:3" ht="17.25" thickBot="1">
      <c r="A14" s="55"/>
      <c r="B14" s="31"/>
      <c r="C14" s="31"/>
    </row>
    <row r="15" spans="1:3" ht="24" customHeight="1" thickBot="1">
      <c r="A15" s="56">
        <v>1</v>
      </c>
      <c r="B15" s="820" t="s">
        <v>716</v>
      </c>
      <c r="C15" s="814"/>
    </row>
    <row r="16" spans="1:3" ht="16.5">
      <c r="A16" s="55"/>
      <c r="B16" s="47"/>
      <c r="C16" s="48"/>
    </row>
    <row r="17" spans="1:3" ht="16.5">
      <c r="A17" s="55"/>
      <c r="B17" s="47" t="s">
        <v>327</v>
      </c>
      <c r="C17" s="49">
        <f>C13*8%</f>
        <v>0</v>
      </c>
    </row>
    <row r="18" spans="1:3" ht="17.25" thickBot="1">
      <c r="A18" s="55"/>
      <c r="B18" s="47" t="s">
        <v>893</v>
      </c>
      <c r="C18" s="50">
        <f>INGRESOS!B156+INGRESOS!C156</f>
        <v>0</v>
      </c>
    </row>
    <row r="19" spans="1:3" ht="20.25" customHeight="1" thickTop="1">
      <c r="A19" s="55"/>
      <c r="B19" s="47" t="s">
        <v>328</v>
      </c>
      <c r="C19" s="49">
        <f>C17+C18</f>
        <v>0</v>
      </c>
    </row>
    <row r="20" spans="1:3" ht="17.25" thickBot="1">
      <c r="A20" s="55"/>
      <c r="B20" s="47" t="s">
        <v>715</v>
      </c>
      <c r="C20" s="49">
        <f>EGRESOS!B18</f>
        <v>0</v>
      </c>
    </row>
    <row r="21" spans="1:3" ht="17.25" thickBot="1">
      <c r="A21" s="55"/>
      <c r="B21" s="45" t="s">
        <v>329</v>
      </c>
      <c r="C21" s="46">
        <f>C19-C20</f>
        <v>0</v>
      </c>
    </row>
    <row r="22" spans="1:3" ht="17.25" thickBot="1">
      <c r="A22" s="55"/>
      <c r="B22" s="31"/>
      <c r="C22" s="31"/>
    </row>
    <row r="23" spans="1:3" ht="37.5" customHeight="1" thickBot="1">
      <c r="A23" s="56">
        <v>2</v>
      </c>
      <c r="B23" s="820" t="s">
        <v>718</v>
      </c>
      <c r="C23" s="814"/>
    </row>
    <row r="24" spans="1:3" ht="16.5">
      <c r="A24" s="55"/>
      <c r="B24" s="51"/>
      <c r="C24" s="52"/>
    </row>
    <row r="25" spans="1:3" ht="16.5">
      <c r="A25" s="55"/>
      <c r="B25" s="47" t="s">
        <v>330</v>
      </c>
      <c r="C25" s="53">
        <f>(C9+C13)*3/100</f>
        <v>17001811.0575</v>
      </c>
    </row>
    <row r="26" spans="1:3" ht="17.25" thickBot="1">
      <c r="A26" s="55"/>
      <c r="B26" s="47" t="s">
        <v>893</v>
      </c>
      <c r="C26" s="54">
        <f>INGRESOS!B157+INGRESOS!C157</f>
        <v>177750.57</v>
      </c>
    </row>
    <row r="27" spans="1:3" ht="17.25" customHeight="1" thickTop="1">
      <c r="A27" s="55"/>
      <c r="B27" s="47" t="s">
        <v>328</v>
      </c>
      <c r="C27" s="53">
        <f>C25+C26</f>
        <v>17179561.6275</v>
      </c>
    </row>
    <row r="28" spans="1:3" ht="17.25" thickBot="1">
      <c r="A28" s="55"/>
      <c r="B28" s="47" t="s">
        <v>717</v>
      </c>
      <c r="C28" s="53">
        <f>EGRESOS!B19</f>
        <v>14787750.57</v>
      </c>
    </row>
    <row r="29" spans="1:3" ht="17.25" thickBot="1">
      <c r="A29" s="55"/>
      <c r="B29" s="45" t="s">
        <v>331</v>
      </c>
      <c r="C29" s="46">
        <f>C27-C28</f>
        <v>2391811.057500001</v>
      </c>
    </row>
    <row r="30" spans="1:3" ht="17.25" thickBot="1">
      <c r="A30" s="55"/>
      <c r="B30" s="31"/>
      <c r="C30" s="31"/>
    </row>
    <row r="31" spans="1:3" ht="31.5" customHeight="1" thickBot="1">
      <c r="A31" s="56">
        <v>3</v>
      </c>
      <c r="B31" s="820" t="s">
        <v>719</v>
      </c>
      <c r="C31" s="814"/>
    </row>
    <row r="32" spans="1:3" ht="16.5">
      <c r="A32" s="55"/>
      <c r="B32" s="51"/>
      <c r="C32" s="52"/>
    </row>
    <row r="33" spans="1:3" ht="16.5">
      <c r="A33" s="55"/>
      <c r="B33" s="47" t="s">
        <v>330</v>
      </c>
      <c r="C33" s="53">
        <f>C13*3/100</f>
        <v>0</v>
      </c>
    </row>
    <row r="34" spans="1:3" ht="17.25" thickBot="1">
      <c r="A34" s="55"/>
      <c r="B34" s="47" t="s">
        <v>893</v>
      </c>
      <c r="C34" s="54">
        <f>INGRESOS!B158+INGRESOS!C158</f>
        <v>0</v>
      </c>
    </row>
    <row r="35" spans="1:3" ht="19.5" customHeight="1" thickTop="1">
      <c r="A35" s="55"/>
      <c r="B35" s="47" t="s">
        <v>328</v>
      </c>
      <c r="C35" s="53">
        <f>C33+C34</f>
        <v>0</v>
      </c>
    </row>
    <row r="36" spans="1:3" ht="17.25" thickBot="1">
      <c r="A36" s="55"/>
      <c r="B36" s="47" t="s">
        <v>717</v>
      </c>
      <c r="C36" s="53">
        <f>EGRESOS!B20</f>
        <v>0</v>
      </c>
    </row>
    <row r="37" spans="1:3" ht="17.25" thickBot="1">
      <c r="A37" s="55"/>
      <c r="B37" s="45" t="s">
        <v>331</v>
      </c>
      <c r="C37" s="46">
        <f>C35-C36</f>
        <v>0</v>
      </c>
    </row>
    <row r="38" spans="1:3" ht="19.5" customHeight="1" thickBot="1">
      <c r="A38" s="55"/>
      <c r="B38" s="31"/>
      <c r="C38" s="31"/>
    </row>
    <row r="39" spans="1:3" ht="36" customHeight="1" thickBot="1">
      <c r="A39" s="56">
        <v>4</v>
      </c>
      <c r="B39" s="820" t="s">
        <v>877</v>
      </c>
      <c r="C39" s="814"/>
    </row>
    <row r="40" spans="1:3" ht="16.5">
      <c r="A40" s="55"/>
      <c r="B40" s="51"/>
      <c r="C40" s="52"/>
    </row>
    <row r="41" spans="1:3" ht="16.5">
      <c r="A41" s="55"/>
      <c r="B41" s="47" t="s">
        <v>238</v>
      </c>
      <c r="C41" s="53">
        <f>(INGRESOS!B21+INGRESOS!C21)*10/100</f>
        <v>0</v>
      </c>
    </row>
    <row r="42" spans="1:3" ht="16.5">
      <c r="A42" s="55"/>
      <c r="B42" s="47" t="s">
        <v>332</v>
      </c>
      <c r="C42" s="53">
        <f>(C9+C13)*10/100</f>
        <v>56672703.525</v>
      </c>
    </row>
    <row r="43" spans="1:3" ht="17.25" thickBot="1">
      <c r="A43" s="55"/>
      <c r="B43" s="47" t="s">
        <v>893</v>
      </c>
      <c r="C43" s="54">
        <f>INGRESOS!B159+INGRESOS!C159</f>
        <v>592501.91</v>
      </c>
    </row>
    <row r="44" spans="1:3" ht="20.25" customHeight="1" thickTop="1">
      <c r="A44" s="55"/>
      <c r="B44" s="47" t="s">
        <v>328</v>
      </c>
      <c r="C44" s="53">
        <f>C41+C42+C43</f>
        <v>57265205.434999995</v>
      </c>
    </row>
    <row r="45" spans="1:3" ht="17.25" thickBot="1">
      <c r="A45" s="55"/>
      <c r="B45" s="61" t="s">
        <v>715</v>
      </c>
      <c r="C45" s="62">
        <f>EGRESOS!B21</f>
        <v>49292501.91</v>
      </c>
    </row>
    <row r="46" spans="1:3" ht="17.25" thickBot="1">
      <c r="A46" s="55"/>
      <c r="B46" s="45" t="s">
        <v>331</v>
      </c>
      <c r="C46" s="46">
        <f>C44-C45</f>
        <v>7972703.5249999985</v>
      </c>
    </row>
    <row r="47" spans="1:3" ht="17.25" thickBot="1">
      <c r="A47" s="55"/>
      <c r="B47" s="31"/>
      <c r="C47" s="31"/>
    </row>
    <row r="48" spans="1:3" ht="17.25" thickBot="1">
      <c r="A48" s="63">
        <v>5</v>
      </c>
      <c r="B48" s="820" t="s">
        <v>725</v>
      </c>
      <c r="C48" s="814"/>
    </row>
    <row r="49" spans="1:3" ht="16.5">
      <c r="A49" s="55"/>
      <c r="B49" s="51"/>
      <c r="C49" s="52"/>
    </row>
    <row r="50" spans="1:3" ht="16.5">
      <c r="A50" s="55"/>
      <c r="B50" s="47" t="s">
        <v>333</v>
      </c>
      <c r="C50" s="53">
        <f>C9*1/100</f>
        <v>5667270.3525</v>
      </c>
    </row>
    <row r="51" spans="1:3" ht="17.25" thickBot="1">
      <c r="A51" s="55"/>
      <c r="B51" s="47" t="s">
        <v>893</v>
      </c>
      <c r="C51" s="54">
        <f>INGRESOS!B160+INGRESOS!C160</f>
        <v>59250.18</v>
      </c>
    </row>
    <row r="52" spans="1:3" ht="18" customHeight="1" thickTop="1">
      <c r="A52" s="55"/>
      <c r="B52" s="47" t="s">
        <v>328</v>
      </c>
      <c r="C52" s="53">
        <f>C50+C51</f>
        <v>5726520.5325</v>
      </c>
    </row>
    <row r="53" spans="1:3" ht="17.25" thickBot="1">
      <c r="A53" s="55"/>
      <c r="B53" s="61" t="s">
        <v>717</v>
      </c>
      <c r="C53" s="62">
        <f>EGRESOS!B22</f>
        <v>4929250.18</v>
      </c>
    </row>
    <row r="54" spans="1:3" ht="17.25" thickBot="1">
      <c r="A54" s="55"/>
      <c r="B54" s="45" t="s">
        <v>331</v>
      </c>
      <c r="C54" s="46">
        <f>C52-C53</f>
        <v>797270.3525</v>
      </c>
    </row>
    <row r="55" spans="1:3" ht="17.25" thickBot="1">
      <c r="A55" s="55"/>
      <c r="B55" s="31"/>
      <c r="C55" s="31"/>
    </row>
    <row r="56" spans="1:3" ht="48.75" customHeight="1" thickBot="1">
      <c r="A56" s="63">
        <v>6</v>
      </c>
      <c r="B56" s="820" t="s">
        <v>645</v>
      </c>
      <c r="C56" s="814"/>
    </row>
    <row r="57" spans="1:3" ht="16.5">
      <c r="A57" s="55"/>
      <c r="B57" s="51"/>
      <c r="C57" s="52"/>
    </row>
    <row r="58" spans="1:3" ht="16.5">
      <c r="A58" s="55"/>
      <c r="B58" s="47" t="s">
        <v>646</v>
      </c>
      <c r="C58" s="53">
        <f>(C9*76%)</f>
        <v>430712546.79</v>
      </c>
    </row>
    <row r="59" spans="1:3" ht="17.25" thickBot="1">
      <c r="A59" s="55"/>
      <c r="B59" s="47" t="s">
        <v>893</v>
      </c>
      <c r="C59" s="54">
        <f>INGRESOS!B161+INGRESOS!C161</f>
        <v>99929326.3</v>
      </c>
    </row>
    <row r="60" spans="1:3" ht="17.25" thickTop="1">
      <c r="A60" s="55"/>
      <c r="B60" s="47" t="s">
        <v>328</v>
      </c>
      <c r="C60" s="53">
        <f>C58+C59</f>
        <v>530641873.09000003</v>
      </c>
    </row>
    <row r="61" spans="1:3" ht="17.25" thickBot="1">
      <c r="A61" s="55"/>
      <c r="B61" s="61" t="s">
        <v>717</v>
      </c>
      <c r="C61" s="62">
        <f>EGRESOS!B87</f>
        <v>444770226.55</v>
      </c>
    </row>
    <row r="62" spans="1:3" ht="17.25" thickBot="1">
      <c r="A62" s="55"/>
      <c r="B62" s="45" t="s">
        <v>331</v>
      </c>
      <c r="C62" s="46">
        <f>C60-C61</f>
        <v>85871646.54000002</v>
      </c>
    </row>
    <row r="63" spans="1:3" ht="16.5">
      <c r="A63" s="55"/>
      <c r="B63" s="31"/>
      <c r="C63" s="31"/>
    </row>
    <row r="64" spans="1:3" ht="17.25" thickBot="1">
      <c r="A64" s="55"/>
      <c r="B64" s="31"/>
      <c r="C64" s="31"/>
    </row>
    <row r="65" spans="1:3" ht="17.25" thickBot="1">
      <c r="A65" s="63">
        <v>7</v>
      </c>
      <c r="B65" s="820" t="s">
        <v>727</v>
      </c>
      <c r="C65" s="814"/>
    </row>
    <row r="66" spans="1:3" ht="11.25" customHeight="1">
      <c r="A66" s="55"/>
      <c r="B66" s="51" t="s">
        <v>459</v>
      </c>
      <c r="C66" s="52"/>
    </row>
    <row r="67" spans="1:3" ht="11.25" customHeight="1">
      <c r="A67" s="55"/>
      <c r="B67" s="47" t="s">
        <v>728</v>
      </c>
      <c r="C67" s="53">
        <f>INGRESOS!B26*0.3</f>
        <v>0</v>
      </c>
    </row>
    <row r="68" spans="1:3" ht="11.25" customHeight="1">
      <c r="A68" s="55"/>
      <c r="B68" s="47" t="s">
        <v>551</v>
      </c>
      <c r="C68" s="53">
        <f>+INGRESOS!C26*0.3</f>
        <v>0</v>
      </c>
    </row>
    <row r="69" spans="1:3" ht="17.25" thickBot="1">
      <c r="A69" s="55"/>
      <c r="B69" s="47" t="s">
        <v>893</v>
      </c>
      <c r="C69" s="54">
        <f>INGRESOS!B162+INGRESOS!C162</f>
        <v>0</v>
      </c>
    </row>
    <row r="70" spans="1:3" ht="21" customHeight="1" thickTop="1">
      <c r="A70" s="55"/>
      <c r="B70" s="47" t="s">
        <v>328</v>
      </c>
      <c r="C70" s="53">
        <f>SUM(C67:C69)</f>
        <v>0</v>
      </c>
    </row>
    <row r="71" spans="1:3" ht="17.25" thickBot="1">
      <c r="A71" s="55"/>
      <c r="B71" s="61" t="s">
        <v>391</v>
      </c>
      <c r="C71" s="62">
        <f>EGRESOS!B23</f>
        <v>0</v>
      </c>
    </row>
    <row r="72" spans="1:3" ht="17.25" thickBot="1">
      <c r="A72" s="55"/>
      <c r="B72" s="45" t="s">
        <v>331</v>
      </c>
      <c r="C72" s="46">
        <f>C70-C71</f>
        <v>0</v>
      </c>
    </row>
    <row r="73" spans="1:3" ht="18.75" customHeight="1" thickBot="1">
      <c r="A73" s="55"/>
      <c r="B73" s="31"/>
      <c r="C73" s="31"/>
    </row>
    <row r="74" spans="1:3" ht="17.25" thickBot="1">
      <c r="A74" s="63">
        <v>8</v>
      </c>
      <c r="B74" s="820" t="s">
        <v>730</v>
      </c>
      <c r="C74" s="814"/>
    </row>
    <row r="75" spans="1:3" ht="16.5">
      <c r="A75" s="55"/>
      <c r="B75" s="51"/>
      <c r="C75" s="65"/>
    </row>
    <row r="76" spans="1:3" ht="16.5">
      <c r="A76" s="55"/>
      <c r="B76" s="47" t="s">
        <v>893</v>
      </c>
      <c r="C76" s="53">
        <f>INGRESOS!B163+INGRESOS!C163</f>
        <v>0</v>
      </c>
    </row>
    <row r="77" spans="1:3" ht="16.5">
      <c r="A77" s="55"/>
      <c r="B77" s="66" t="s">
        <v>392</v>
      </c>
      <c r="C77" s="53"/>
    </row>
    <row r="78" spans="1:3" ht="16.5">
      <c r="A78" s="55"/>
      <c r="B78" s="47" t="s">
        <v>393</v>
      </c>
      <c r="C78" s="53">
        <f>INGRESOS!B22+INGRESOS!C22</f>
        <v>0</v>
      </c>
    </row>
    <row r="79" spans="1:3" ht="16.5">
      <c r="A79" s="55"/>
      <c r="B79" s="47" t="s">
        <v>524</v>
      </c>
      <c r="C79" s="53">
        <f>INGRESOS!B107+INGRESOS!C107</f>
        <v>0</v>
      </c>
    </row>
    <row r="80" spans="1:3" ht="16.5">
      <c r="A80" s="55"/>
      <c r="B80" s="47" t="s">
        <v>394</v>
      </c>
      <c r="C80" s="53">
        <f>INGRESOS!B26*0.7+INGRESOS!C26*0.7</f>
        <v>0</v>
      </c>
    </row>
    <row r="81" spans="1:3" ht="16.5">
      <c r="A81" s="55"/>
      <c r="B81" s="47" t="s">
        <v>395</v>
      </c>
      <c r="C81" s="53"/>
    </row>
    <row r="82" spans="1:3" ht="16.5">
      <c r="A82" s="55"/>
      <c r="B82" s="47" t="s">
        <v>731</v>
      </c>
      <c r="C82" s="53">
        <f>INGRESOS!B137+INGRESOS!C137</f>
        <v>1770323.81</v>
      </c>
    </row>
    <row r="83" spans="1:3" ht="16.5">
      <c r="A83" s="55"/>
      <c r="B83" s="47" t="s">
        <v>732</v>
      </c>
      <c r="C83" s="53">
        <f>INGRESOS!B112+INGRESOS!C112</f>
        <v>0</v>
      </c>
    </row>
    <row r="84" spans="1:3" ht="16.5">
      <c r="A84" s="55"/>
      <c r="B84" s="204" t="s">
        <v>227</v>
      </c>
      <c r="C84" s="205">
        <v>0</v>
      </c>
    </row>
    <row r="85" spans="1:3" ht="16.5">
      <c r="A85" s="55"/>
      <c r="B85" s="204" t="s">
        <v>228</v>
      </c>
      <c r="C85" s="205">
        <v>0</v>
      </c>
    </row>
    <row r="86" spans="1:3" ht="16.5">
      <c r="A86" s="55"/>
      <c r="B86" s="47" t="s">
        <v>396</v>
      </c>
      <c r="C86" s="53">
        <f>SUM(C76:C85)</f>
        <v>1770323.81</v>
      </c>
    </row>
    <row r="87" spans="1:3" ht="17.25" thickBot="1">
      <c r="A87" s="55"/>
      <c r="B87" s="61" t="s">
        <v>397</v>
      </c>
      <c r="C87" s="62">
        <f>C90</f>
        <v>0</v>
      </c>
    </row>
    <row r="88" spans="1:3" ht="17.25" thickBot="1">
      <c r="A88" s="55"/>
      <c r="B88" s="45" t="s">
        <v>398</v>
      </c>
      <c r="C88" s="64">
        <f>C86-C87</f>
        <v>1770323.81</v>
      </c>
    </row>
    <row r="89" spans="1:3" ht="16.5">
      <c r="A89" s="55"/>
      <c r="B89" s="51"/>
      <c r="C89" s="65"/>
    </row>
    <row r="90" spans="1:3" ht="16.5">
      <c r="A90" s="55"/>
      <c r="B90" s="66" t="s">
        <v>399</v>
      </c>
      <c r="C90" s="69">
        <f>SUM(C91:C93)</f>
        <v>0</v>
      </c>
    </row>
    <row r="91" spans="1:3" ht="16.5">
      <c r="A91" s="55"/>
      <c r="B91" s="47" t="s">
        <v>345</v>
      </c>
      <c r="C91" s="205">
        <v>0</v>
      </c>
    </row>
    <row r="92" spans="1:3" ht="16.5">
      <c r="A92" s="55"/>
      <c r="B92" s="68" t="s">
        <v>346</v>
      </c>
      <c r="C92" s="205">
        <v>0</v>
      </c>
    </row>
    <row r="93" spans="1:3" ht="16.5">
      <c r="A93" s="55"/>
      <c r="B93" s="206" t="s">
        <v>734</v>
      </c>
      <c r="C93" s="205">
        <v>0</v>
      </c>
    </row>
    <row r="94" spans="1:3" ht="17.25" thickBot="1">
      <c r="A94" s="55"/>
      <c r="B94" s="61"/>
      <c r="C94" s="62"/>
    </row>
    <row r="95" spans="1:3" ht="17.25" thickBot="1">
      <c r="A95" s="55"/>
      <c r="B95" s="37"/>
      <c r="C95" s="38"/>
    </row>
    <row r="96" spans="1:3" ht="36" customHeight="1" thickBot="1">
      <c r="A96" s="63">
        <v>9</v>
      </c>
      <c r="B96" s="820" t="s">
        <v>756</v>
      </c>
      <c r="C96" s="814"/>
    </row>
    <row r="97" spans="1:3" ht="16.5">
      <c r="A97" s="55"/>
      <c r="B97" s="109"/>
      <c r="C97" s="110"/>
    </row>
    <row r="98" spans="1:3" ht="16.5">
      <c r="A98" s="55"/>
      <c r="B98" s="47" t="s">
        <v>893</v>
      </c>
      <c r="C98" s="49">
        <f>INGRESOS!B164+INGRESOS!C164</f>
        <v>0</v>
      </c>
    </row>
    <row r="99" spans="1:3" ht="16.5">
      <c r="A99" s="55"/>
      <c r="B99" s="47" t="s">
        <v>108</v>
      </c>
      <c r="C99" s="53">
        <f>INGRESOS!B31</f>
        <v>0</v>
      </c>
    </row>
    <row r="100" spans="1:3" ht="17.25" thickBot="1">
      <c r="A100" s="55"/>
      <c r="B100" s="68" t="s">
        <v>558</v>
      </c>
      <c r="C100" s="54">
        <f>+INGRESOS!C31</f>
        <v>0</v>
      </c>
    </row>
    <row r="101" spans="1:3" ht="17.25" thickTop="1">
      <c r="A101" s="55"/>
      <c r="B101" s="111" t="s">
        <v>400</v>
      </c>
      <c r="C101" s="79">
        <f>SUM(C98:C100)</f>
        <v>0</v>
      </c>
    </row>
    <row r="102" spans="1:3" ht="16.5">
      <c r="A102" s="55"/>
      <c r="B102" s="68"/>
      <c r="C102" s="49"/>
    </row>
    <row r="103" spans="1:3" ht="16.5">
      <c r="A103" s="55"/>
      <c r="B103" s="206" t="s">
        <v>757</v>
      </c>
      <c r="C103" s="207">
        <v>0</v>
      </c>
    </row>
    <row r="104" spans="1:3" ht="16.5">
      <c r="A104" s="55"/>
      <c r="B104" s="206" t="s">
        <v>757</v>
      </c>
      <c r="C104" s="207">
        <v>0</v>
      </c>
    </row>
    <row r="105" spans="1:3" ht="16.5">
      <c r="A105" s="55"/>
      <c r="B105" s="206" t="s">
        <v>757</v>
      </c>
      <c r="C105" s="207">
        <v>0</v>
      </c>
    </row>
    <row r="106" spans="1:3" ht="17.25" thickBot="1">
      <c r="A106" s="55"/>
      <c r="B106" s="111" t="s">
        <v>406</v>
      </c>
      <c r="C106" s="79">
        <f>SUM(C103:C105)</f>
        <v>0</v>
      </c>
    </row>
    <row r="107" spans="1:3" ht="17.25" thickBot="1">
      <c r="A107" s="55"/>
      <c r="B107" s="45" t="s">
        <v>331</v>
      </c>
      <c r="C107" s="64">
        <f>C101-C106</f>
        <v>0</v>
      </c>
    </row>
    <row r="108" spans="1:3" ht="17.25" thickBot="1">
      <c r="A108" s="55"/>
      <c r="B108" s="35"/>
      <c r="C108" s="36"/>
    </row>
    <row r="109" spans="1:3" ht="17.25" thickBot="1">
      <c r="A109" s="55"/>
      <c r="B109" s="820" t="s">
        <v>758</v>
      </c>
      <c r="C109" s="814"/>
    </row>
    <row r="110" spans="1:3" ht="16.5">
      <c r="A110" s="55"/>
      <c r="B110" s="109" t="s">
        <v>109</v>
      </c>
      <c r="C110" s="110"/>
    </row>
    <row r="111" spans="1:3" ht="16.5">
      <c r="A111" s="55"/>
      <c r="B111" s="68" t="s">
        <v>552</v>
      </c>
      <c r="C111" s="49">
        <f>INGRESOS!B88</f>
        <v>0</v>
      </c>
    </row>
    <row r="112" spans="1:3" ht="16.5">
      <c r="A112" s="55"/>
      <c r="B112" s="68" t="s">
        <v>401</v>
      </c>
      <c r="C112" s="49">
        <v>0</v>
      </c>
    </row>
    <row r="113" spans="1:3" ht="16.5">
      <c r="A113" s="55"/>
      <c r="B113" s="68" t="s">
        <v>562</v>
      </c>
      <c r="C113" s="49">
        <f>INGRESOS!C88</f>
        <v>0</v>
      </c>
    </row>
    <row r="114" spans="1:3" ht="16.5">
      <c r="A114" s="55"/>
      <c r="B114" s="111" t="s">
        <v>402</v>
      </c>
      <c r="C114" s="79">
        <f>SUM(C111:C113)</f>
        <v>0</v>
      </c>
    </row>
    <row r="115" spans="1:3" ht="16.5">
      <c r="A115" s="55"/>
      <c r="B115" s="68"/>
      <c r="C115" s="49"/>
    </row>
    <row r="116" spans="1:3" ht="17.25" thickBot="1">
      <c r="A116" s="55"/>
      <c r="B116" s="111" t="s">
        <v>403</v>
      </c>
      <c r="C116" s="49"/>
    </row>
    <row r="117" spans="1:3" ht="17.25" thickBot="1">
      <c r="A117" s="63">
        <v>10</v>
      </c>
      <c r="B117" s="106" t="s">
        <v>404</v>
      </c>
      <c r="C117" s="114"/>
    </row>
    <row r="118" spans="1:3" ht="16.5">
      <c r="A118" s="55"/>
      <c r="B118" s="60"/>
      <c r="C118" s="39"/>
    </row>
    <row r="119" spans="1:3" ht="16.5">
      <c r="A119" s="55"/>
      <c r="B119" s="47" t="s">
        <v>893</v>
      </c>
      <c r="C119" s="39">
        <f>INGRESOS!B165+INGRESOS!C165</f>
        <v>0</v>
      </c>
    </row>
    <row r="120" spans="1:3" ht="16.5">
      <c r="A120" s="55"/>
      <c r="B120" s="60" t="s">
        <v>405</v>
      </c>
      <c r="C120" s="39">
        <f>C114*40/100</f>
        <v>0</v>
      </c>
    </row>
    <row r="121" spans="1:3" ht="16.5">
      <c r="A121" s="55"/>
      <c r="B121" s="60" t="s">
        <v>406</v>
      </c>
      <c r="C121" s="39">
        <f>SUM(C119:C120)</f>
        <v>0</v>
      </c>
    </row>
    <row r="122" spans="1:3" ht="16.5">
      <c r="A122" s="55"/>
      <c r="B122" s="60"/>
      <c r="C122" s="39"/>
    </row>
    <row r="123" spans="1:3" ht="16.5">
      <c r="A123" s="55"/>
      <c r="B123" s="115" t="s">
        <v>407</v>
      </c>
      <c r="C123" s="116">
        <f>SUM(C124:C129)</f>
        <v>0</v>
      </c>
    </row>
    <row r="124" spans="1:3" ht="16.5">
      <c r="A124" s="55"/>
      <c r="B124" s="208" t="s">
        <v>110</v>
      </c>
      <c r="C124" s="209">
        <v>0</v>
      </c>
    </row>
    <row r="125" spans="1:3" ht="16.5">
      <c r="A125" s="55"/>
      <c r="B125" s="208" t="s">
        <v>110</v>
      </c>
      <c r="C125" s="209">
        <v>0</v>
      </c>
    </row>
    <row r="126" spans="1:3" ht="16.5">
      <c r="A126" s="55"/>
      <c r="B126" s="208" t="s">
        <v>110</v>
      </c>
      <c r="C126" s="209">
        <v>0</v>
      </c>
    </row>
    <row r="127" spans="1:3" ht="16.5">
      <c r="A127" s="55"/>
      <c r="B127" s="208" t="s">
        <v>110</v>
      </c>
      <c r="C127" s="209">
        <v>0</v>
      </c>
    </row>
    <row r="128" spans="1:3" ht="16.5">
      <c r="A128" s="55"/>
      <c r="B128" s="208" t="s">
        <v>110</v>
      </c>
      <c r="C128" s="209">
        <v>0</v>
      </c>
    </row>
    <row r="129" spans="1:3" ht="17.25" thickBot="1">
      <c r="A129" s="55"/>
      <c r="B129" s="208" t="s">
        <v>110</v>
      </c>
      <c r="C129" s="209">
        <v>0</v>
      </c>
    </row>
    <row r="130" spans="1:3" ht="17.25" thickBot="1">
      <c r="A130" s="55"/>
      <c r="B130" s="45" t="s">
        <v>408</v>
      </c>
      <c r="C130" s="64">
        <f>C121-C123</f>
        <v>0</v>
      </c>
    </row>
    <row r="131" spans="1:3" ht="17.25" thickBot="1">
      <c r="A131" s="55"/>
      <c r="B131" s="60"/>
      <c r="C131" s="39"/>
    </row>
    <row r="132" spans="1:3" ht="17.25" thickBot="1">
      <c r="A132" s="63">
        <v>11</v>
      </c>
      <c r="B132" s="106" t="s">
        <v>409</v>
      </c>
      <c r="C132" s="114"/>
    </row>
    <row r="133" spans="1:3" ht="16.5">
      <c r="A133" s="55"/>
      <c r="B133" s="60"/>
      <c r="C133" s="39"/>
    </row>
    <row r="134" spans="1:3" ht="16.5">
      <c r="A134" s="55"/>
      <c r="B134" s="47" t="s">
        <v>893</v>
      </c>
      <c r="C134" s="39">
        <f>INGRESOS!B166+INGRESOS!C166</f>
        <v>0</v>
      </c>
    </row>
    <row r="135" spans="1:3" ht="16.5">
      <c r="A135" s="55"/>
      <c r="B135" s="60" t="s">
        <v>405</v>
      </c>
      <c r="C135" s="39">
        <f>C114*40/100</f>
        <v>0</v>
      </c>
    </row>
    <row r="136" spans="1:3" ht="16.5">
      <c r="A136" s="55"/>
      <c r="B136" s="112" t="s">
        <v>406</v>
      </c>
      <c r="C136" s="113">
        <f>SUM(C134:C135)</f>
        <v>0</v>
      </c>
    </row>
    <row r="137" spans="1:3" ht="16.5">
      <c r="A137" s="55"/>
      <c r="B137" s="60"/>
      <c r="C137" s="39"/>
    </row>
    <row r="138" spans="1:3" ht="16.5">
      <c r="A138" s="55"/>
      <c r="B138" s="115" t="s">
        <v>407</v>
      </c>
      <c r="C138" s="116">
        <f>SUM(C139:C146)</f>
        <v>0</v>
      </c>
    </row>
    <row r="139" spans="1:3" ht="16.5">
      <c r="A139" s="55"/>
      <c r="B139" s="208" t="s">
        <v>110</v>
      </c>
      <c r="C139" s="209">
        <v>0</v>
      </c>
    </row>
    <row r="140" spans="1:3" ht="16.5">
      <c r="A140" s="55"/>
      <c r="B140" s="208" t="s">
        <v>110</v>
      </c>
      <c r="C140" s="209">
        <v>0</v>
      </c>
    </row>
    <row r="141" spans="1:3" ht="16.5">
      <c r="A141" s="55"/>
      <c r="B141" s="208" t="s">
        <v>110</v>
      </c>
      <c r="C141" s="209">
        <v>0</v>
      </c>
    </row>
    <row r="142" spans="1:3" ht="16.5">
      <c r="A142" s="55"/>
      <c r="B142" s="208" t="s">
        <v>110</v>
      </c>
      <c r="C142" s="209">
        <v>0</v>
      </c>
    </row>
    <row r="143" spans="1:3" ht="16.5">
      <c r="A143" s="55"/>
      <c r="B143" s="208" t="s">
        <v>110</v>
      </c>
      <c r="C143" s="209">
        <v>0</v>
      </c>
    </row>
    <row r="144" spans="1:3" ht="16.5">
      <c r="A144" s="55"/>
      <c r="B144" s="208" t="s">
        <v>110</v>
      </c>
      <c r="C144" s="209">
        <v>0</v>
      </c>
    </row>
    <row r="145" spans="1:3" ht="16.5">
      <c r="A145" s="55"/>
      <c r="B145" s="208" t="s">
        <v>110</v>
      </c>
      <c r="C145" s="209">
        <v>0</v>
      </c>
    </row>
    <row r="146" spans="1:3" ht="17.25" thickBot="1">
      <c r="A146" s="55"/>
      <c r="B146" s="208" t="s">
        <v>110</v>
      </c>
      <c r="C146" s="209">
        <v>0</v>
      </c>
    </row>
    <row r="147" spans="1:3" ht="17.25" thickBot="1">
      <c r="A147" s="55"/>
      <c r="B147" s="45" t="s">
        <v>408</v>
      </c>
      <c r="C147" s="64">
        <f>C136-C138</f>
        <v>0</v>
      </c>
    </row>
    <row r="148" spans="1:3" ht="17.25" thickBot="1">
      <c r="A148" s="55"/>
      <c r="B148" s="60"/>
      <c r="C148" s="39"/>
    </row>
    <row r="149" spans="1:3" ht="17.25" thickBot="1">
      <c r="A149" s="63">
        <v>12</v>
      </c>
      <c r="B149" s="118" t="s">
        <v>410</v>
      </c>
      <c r="C149" s="117"/>
    </row>
    <row r="150" spans="1:3" ht="16.5">
      <c r="A150" s="55"/>
      <c r="B150" s="657"/>
      <c r="C150" s="39"/>
    </row>
    <row r="151" spans="1:3" ht="16.5">
      <c r="A151" s="55"/>
      <c r="B151" s="60" t="s">
        <v>893</v>
      </c>
      <c r="C151" s="39">
        <f>INGRESOS!B167+INGRESOS!C167</f>
        <v>0</v>
      </c>
    </row>
    <row r="152" spans="1:3" ht="16.5">
      <c r="A152" s="55"/>
      <c r="B152" s="60" t="s">
        <v>405</v>
      </c>
      <c r="C152" s="39">
        <f>C114*20/100</f>
        <v>0</v>
      </c>
    </row>
    <row r="153" spans="1:3" ht="16.5">
      <c r="A153" s="55"/>
      <c r="B153" s="112" t="s">
        <v>406</v>
      </c>
      <c r="C153" s="113">
        <f>SUM(C151:C152)</f>
        <v>0</v>
      </c>
    </row>
    <row r="154" spans="1:3" ht="17.25" thickBot="1">
      <c r="A154" s="55"/>
      <c r="B154" s="658" t="s">
        <v>111</v>
      </c>
      <c r="C154" s="209">
        <v>0</v>
      </c>
    </row>
    <row r="155" spans="1:3" ht="17.25" thickBot="1">
      <c r="A155" s="55"/>
      <c r="B155" s="656" t="s">
        <v>408</v>
      </c>
      <c r="C155" s="64">
        <f>C153-C154</f>
        <v>0</v>
      </c>
    </row>
    <row r="156" spans="1:3" ht="25.5" customHeight="1" thickBot="1">
      <c r="A156" s="55"/>
      <c r="B156" s="35"/>
      <c r="C156" s="36"/>
    </row>
    <row r="157" spans="1:3" ht="27" customHeight="1" thickBot="1">
      <c r="A157" s="63">
        <v>13</v>
      </c>
      <c r="B157" s="820" t="s">
        <v>759</v>
      </c>
      <c r="C157" s="814"/>
    </row>
    <row r="158" spans="1:3" ht="16.5">
      <c r="A158" s="119"/>
      <c r="B158" s="35" t="s">
        <v>459</v>
      </c>
      <c r="C158" s="42"/>
    </row>
    <row r="159" spans="1:3" ht="16.5">
      <c r="A159" s="673">
        <v>0.51</v>
      </c>
      <c r="B159" s="674" t="s">
        <v>760</v>
      </c>
      <c r="C159" s="42">
        <v>0</v>
      </c>
    </row>
    <row r="160" spans="1:3" ht="16.5">
      <c r="A160" s="673">
        <v>0.51</v>
      </c>
      <c r="B160" s="35" t="s">
        <v>553</v>
      </c>
      <c r="C160" s="42">
        <v>0</v>
      </c>
    </row>
    <row r="161" spans="1:3" ht="16.5">
      <c r="A161" s="119"/>
      <c r="B161" s="35" t="s">
        <v>411</v>
      </c>
      <c r="C161" s="42">
        <v>0</v>
      </c>
    </row>
    <row r="162" spans="1:3" ht="16.5">
      <c r="A162" s="119"/>
      <c r="B162" s="47" t="s">
        <v>893</v>
      </c>
      <c r="C162" s="42">
        <f>INGRESOS!B168+INGRESOS!C168</f>
        <v>0</v>
      </c>
    </row>
    <row r="163" spans="1:3" ht="17.25" thickBot="1">
      <c r="A163" s="119"/>
      <c r="B163" s="35" t="s">
        <v>563</v>
      </c>
      <c r="C163" s="675">
        <v>0</v>
      </c>
    </row>
    <row r="164" spans="1:3" ht="17.25" thickTop="1">
      <c r="A164" s="119"/>
      <c r="B164" s="121" t="s">
        <v>412</v>
      </c>
      <c r="C164" s="122">
        <f>SUM(C159:C163)</f>
        <v>0</v>
      </c>
    </row>
    <row r="165" spans="1:3" ht="16.5">
      <c r="A165" s="119"/>
      <c r="B165" s="35"/>
      <c r="C165" s="42"/>
    </row>
    <row r="166" spans="1:3" ht="16.5">
      <c r="A166" s="119"/>
      <c r="B166" s="676" t="s">
        <v>484</v>
      </c>
      <c r="C166" s="42"/>
    </row>
    <row r="167" spans="1:3" ht="16.5">
      <c r="A167" s="119"/>
      <c r="B167" s="121" t="s">
        <v>413</v>
      </c>
      <c r="C167" s="122">
        <f>SUM(C168:C169)</f>
        <v>0</v>
      </c>
    </row>
    <row r="168" spans="1:3" ht="16.5">
      <c r="A168" s="119"/>
      <c r="B168" s="677" t="s">
        <v>189</v>
      </c>
      <c r="C168" s="210">
        <v>0</v>
      </c>
    </row>
    <row r="169" spans="1:3" ht="16.5">
      <c r="A169" s="119"/>
      <c r="B169" s="677" t="s">
        <v>189</v>
      </c>
      <c r="C169" s="210">
        <v>0</v>
      </c>
    </row>
    <row r="170" spans="1:3" ht="17.25" thickBot="1">
      <c r="A170" s="119"/>
      <c r="B170" s="35"/>
      <c r="C170" s="42"/>
    </row>
    <row r="171" spans="1:4" ht="17.25" thickBot="1">
      <c r="A171" s="119"/>
      <c r="B171" s="45" t="s">
        <v>414</v>
      </c>
      <c r="C171" s="64">
        <f>C164-C167</f>
        <v>0</v>
      </c>
      <c r="D171" s="651" t="s">
        <v>309</v>
      </c>
    </row>
    <row r="172" spans="1:3" ht="16.5">
      <c r="A172" s="55"/>
      <c r="B172" s="41"/>
      <c r="C172" s="41"/>
    </row>
    <row r="173" spans="1:3" ht="17.25" thickBot="1">
      <c r="A173" s="55"/>
      <c r="B173" s="31"/>
      <c r="C173" s="31"/>
    </row>
    <row r="174" spans="1:3" ht="33" customHeight="1" thickBot="1">
      <c r="A174" s="56">
        <v>14</v>
      </c>
      <c r="B174" s="820" t="s">
        <v>126</v>
      </c>
      <c r="C174" s="814"/>
    </row>
    <row r="175" spans="1:3" ht="16.5">
      <c r="A175" s="119"/>
      <c r="B175" s="47"/>
      <c r="C175" s="53"/>
    </row>
    <row r="176" spans="1:3" ht="16.5">
      <c r="A176" s="119"/>
      <c r="B176" s="47"/>
      <c r="C176" s="53"/>
    </row>
    <row r="177" spans="1:3" ht="16.5">
      <c r="A177" s="119">
        <v>1</v>
      </c>
      <c r="B177" s="659" t="str">
        <f>+INGRESOS!A247</f>
        <v>Utilidad Comisión de Fiestas 2004</v>
      </c>
      <c r="C177" s="53">
        <f>INGRESOS!B247</f>
        <v>0</v>
      </c>
    </row>
    <row r="178" spans="1:3" ht="16.5">
      <c r="A178" s="119"/>
      <c r="B178" s="124" t="s">
        <v>564</v>
      </c>
      <c r="C178" s="53">
        <f>INGRESOS!C247</f>
        <v>0</v>
      </c>
    </row>
    <row r="179" spans="1:3" ht="16.5">
      <c r="A179" s="119"/>
      <c r="B179" s="125" t="s">
        <v>761</v>
      </c>
      <c r="C179" s="126">
        <f>C177+C178</f>
        <v>0</v>
      </c>
    </row>
    <row r="180" spans="1:3" ht="17.25" thickBot="1">
      <c r="A180" s="119"/>
      <c r="B180" s="211" t="s">
        <v>264</v>
      </c>
      <c r="C180" s="205">
        <v>0</v>
      </c>
    </row>
    <row r="181" spans="1:3" ht="17.25" thickBot="1">
      <c r="A181" s="119"/>
      <c r="B181" s="45" t="s">
        <v>414</v>
      </c>
      <c r="C181" s="64">
        <f>C179-C180</f>
        <v>0</v>
      </c>
    </row>
    <row r="182" spans="1:3" ht="16.5">
      <c r="A182" s="119">
        <v>2</v>
      </c>
      <c r="B182" s="659" t="str">
        <f>+INGRESOS!A248</f>
        <v>Utilidad Comisión de Fiestas 2005</v>
      </c>
      <c r="C182" s="53">
        <f>INGRESOS!B248</f>
        <v>0</v>
      </c>
    </row>
    <row r="183" spans="1:3" ht="16.5">
      <c r="A183" s="119"/>
      <c r="B183" s="124" t="s">
        <v>564</v>
      </c>
      <c r="C183" s="53">
        <f>INGRESOS!C248</f>
        <v>0</v>
      </c>
    </row>
    <row r="184" spans="1:3" ht="16.5">
      <c r="A184" s="119"/>
      <c r="B184" s="125" t="s">
        <v>761</v>
      </c>
      <c r="C184" s="126">
        <f>C182+C183</f>
        <v>0</v>
      </c>
    </row>
    <row r="185" spans="1:3" ht="17.25" thickBot="1">
      <c r="A185" s="119"/>
      <c r="B185" s="211" t="s">
        <v>264</v>
      </c>
      <c r="C185" s="205">
        <v>0</v>
      </c>
    </row>
    <row r="186" spans="1:3" ht="17.25" thickBot="1">
      <c r="A186" s="119"/>
      <c r="B186" s="45" t="s">
        <v>414</v>
      </c>
      <c r="C186" s="64">
        <f>C184-C185</f>
        <v>0</v>
      </c>
    </row>
    <row r="187" spans="1:3" ht="16.5">
      <c r="A187" s="119">
        <v>3</v>
      </c>
      <c r="B187" s="659" t="str">
        <f>+INGRESOS!A249</f>
        <v>Utilidad Comisión de Fiestas 2006</v>
      </c>
      <c r="C187" s="53">
        <f>INGRESOS!B249</f>
        <v>0</v>
      </c>
    </row>
    <row r="188" spans="1:3" ht="16.5">
      <c r="A188" s="119"/>
      <c r="B188" s="124" t="s">
        <v>564</v>
      </c>
      <c r="C188" s="53">
        <f>INGRESOS!C249</f>
        <v>0</v>
      </c>
    </row>
    <row r="189" spans="1:3" ht="16.5">
      <c r="A189" s="119"/>
      <c r="B189" s="125" t="s">
        <v>761</v>
      </c>
      <c r="C189" s="126">
        <f>C187+C188</f>
        <v>0</v>
      </c>
    </row>
    <row r="190" spans="1:3" ht="17.25" thickBot="1">
      <c r="A190" s="119"/>
      <c r="B190" s="211" t="s">
        <v>264</v>
      </c>
      <c r="C190" s="205">
        <v>0</v>
      </c>
    </row>
    <row r="191" spans="1:3" ht="17.25" thickBot="1">
      <c r="A191" s="119"/>
      <c r="B191" s="45" t="s">
        <v>414</v>
      </c>
      <c r="C191" s="64">
        <f>C189-C190</f>
        <v>0</v>
      </c>
    </row>
    <row r="192" spans="1:3" ht="16.5">
      <c r="A192" s="119"/>
      <c r="B192" s="47"/>
      <c r="C192" s="53"/>
    </row>
    <row r="193" spans="1:3" ht="16.5">
      <c r="A193" s="119">
        <v>4</v>
      </c>
      <c r="B193" s="659" t="str">
        <f>+INGRESOS!A250</f>
        <v>Utilidad Comisión de Fiestas 2007</v>
      </c>
      <c r="C193" s="53">
        <f>INGRESOS!B250</f>
        <v>0</v>
      </c>
    </row>
    <row r="194" spans="1:3" ht="16.5">
      <c r="A194" s="119"/>
      <c r="B194" s="124" t="s">
        <v>564</v>
      </c>
      <c r="C194" s="53">
        <f>INGRESOS!C250</f>
        <v>0</v>
      </c>
    </row>
    <row r="195" spans="1:3" ht="16.5">
      <c r="A195" s="119"/>
      <c r="B195" s="125" t="s">
        <v>761</v>
      </c>
      <c r="C195" s="126">
        <f>C193+C194</f>
        <v>0</v>
      </c>
    </row>
    <row r="196" spans="1:3" ht="17.25" thickBot="1">
      <c r="A196" s="119"/>
      <c r="B196" s="211" t="s">
        <v>264</v>
      </c>
      <c r="C196" s="205">
        <v>0</v>
      </c>
    </row>
    <row r="197" spans="1:3" ht="17.25" thickBot="1">
      <c r="A197" s="119"/>
      <c r="B197" s="45" t="s">
        <v>414</v>
      </c>
      <c r="C197" s="64">
        <f>C195-C196</f>
        <v>0</v>
      </c>
    </row>
    <row r="198" spans="1:3" ht="16.5">
      <c r="A198" s="119"/>
      <c r="B198" s="124"/>
      <c r="C198" s="53"/>
    </row>
    <row r="199" spans="1:3" ht="16.5">
      <c r="A199" s="119">
        <v>5</v>
      </c>
      <c r="B199" s="659" t="str">
        <f>+INGRESOS!A251</f>
        <v>Utilidad Comisión de Fiestas 2008</v>
      </c>
      <c r="C199" s="53">
        <f>INGRESOS!B251</f>
        <v>0</v>
      </c>
    </row>
    <row r="200" spans="1:3" ht="16.5">
      <c r="A200" s="119"/>
      <c r="B200" s="124" t="s">
        <v>564</v>
      </c>
      <c r="C200" s="53">
        <f>INGRESOS!C251</f>
        <v>0</v>
      </c>
    </row>
    <row r="201" spans="1:3" ht="16.5">
      <c r="A201" s="119"/>
      <c r="B201" s="125" t="s">
        <v>761</v>
      </c>
      <c r="C201" s="126">
        <f>C199+C200</f>
        <v>0</v>
      </c>
    </row>
    <row r="202" spans="1:3" ht="17.25" thickBot="1">
      <c r="A202" s="119"/>
      <c r="B202" s="211" t="s">
        <v>264</v>
      </c>
      <c r="C202" s="205">
        <v>0</v>
      </c>
    </row>
    <row r="203" spans="1:3" ht="17.25" thickBot="1">
      <c r="A203" s="119"/>
      <c r="B203" s="45" t="s">
        <v>112</v>
      </c>
      <c r="C203" s="64">
        <f>C201-C202</f>
        <v>0</v>
      </c>
    </row>
    <row r="204" spans="1:3" ht="16.5">
      <c r="A204" s="119"/>
      <c r="B204" s="124"/>
      <c r="C204" s="53"/>
    </row>
    <row r="205" spans="1:3" ht="16.5">
      <c r="A205" s="119">
        <v>6</v>
      </c>
      <c r="B205" s="659" t="str">
        <f>+INGRESOS!A252</f>
        <v>Utilidad Comisión de Fiestas 2009</v>
      </c>
      <c r="C205" s="53">
        <f>INGRESOS!B252</f>
        <v>0</v>
      </c>
    </row>
    <row r="206" spans="1:3" ht="16.5">
      <c r="A206" s="119"/>
      <c r="B206" s="124" t="s">
        <v>564</v>
      </c>
      <c r="C206" s="53">
        <f>INGRESOS!C252</f>
        <v>0</v>
      </c>
    </row>
    <row r="207" spans="1:3" ht="16.5">
      <c r="A207" s="119"/>
      <c r="B207" s="125" t="s">
        <v>761</v>
      </c>
      <c r="C207" s="126">
        <f>C205+C206</f>
        <v>0</v>
      </c>
    </row>
    <row r="208" spans="1:3" ht="17.25" thickBot="1">
      <c r="A208" s="119"/>
      <c r="B208" s="211" t="s">
        <v>264</v>
      </c>
      <c r="C208" s="205">
        <v>0</v>
      </c>
    </row>
    <row r="209" spans="1:3" ht="17.25" thickBot="1">
      <c r="A209" s="119"/>
      <c r="B209" s="45" t="s">
        <v>112</v>
      </c>
      <c r="C209" s="64">
        <f>C207-C208</f>
        <v>0</v>
      </c>
    </row>
    <row r="210" spans="1:3" ht="16.5">
      <c r="A210" s="119"/>
      <c r="B210" s="124"/>
      <c r="C210" s="53"/>
    </row>
    <row r="211" spans="1:3" ht="16.5">
      <c r="A211" s="119">
        <v>7</v>
      </c>
      <c r="B211" s="659" t="str">
        <f>+INGRESOS!A253</f>
        <v>Utilidad Comisión de Fiestas 2010</v>
      </c>
      <c r="C211" s="53">
        <f>INGRESOS!B253</f>
        <v>0</v>
      </c>
    </row>
    <row r="212" spans="1:3" ht="16.5">
      <c r="A212" s="119"/>
      <c r="B212" s="124" t="s">
        <v>564</v>
      </c>
      <c r="C212" s="53">
        <f>INGRESOS!C253</f>
        <v>0</v>
      </c>
    </row>
    <row r="213" spans="1:3" ht="16.5">
      <c r="A213" s="119"/>
      <c r="B213" s="125" t="s">
        <v>761</v>
      </c>
      <c r="C213" s="126">
        <f>C211+C212</f>
        <v>0</v>
      </c>
    </row>
    <row r="214" spans="1:3" ht="17.25" thickBot="1">
      <c r="A214" s="119"/>
      <c r="B214" s="211" t="s">
        <v>264</v>
      </c>
      <c r="C214" s="205">
        <v>0</v>
      </c>
    </row>
    <row r="215" spans="1:3" ht="17.25" thickBot="1">
      <c r="A215" s="119"/>
      <c r="B215" s="45" t="s">
        <v>112</v>
      </c>
      <c r="C215" s="64">
        <f>C213-C214</f>
        <v>0</v>
      </c>
    </row>
    <row r="216" spans="1:3" ht="16.5">
      <c r="A216" s="119"/>
      <c r="B216" s="124"/>
      <c r="C216" s="53"/>
    </row>
    <row r="217" spans="1:3" ht="16.5">
      <c r="A217" s="119">
        <v>8</v>
      </c>
      <c r="B217" s="659" t="str">
        <f>+INGRESOS!A254</f>
        <v>Utilidad Comisión de Fiestas 2011</v>
      </c>
      <c r="C217" s="53">
        <f>INGRESOS!B254</f>
        <v>0</v>
      </c>
    </row>
    <row r="218" spans="1:3" ht="16.5">
      <c r="A218" s="119"/>
      <c r="B218" s="124" t="s">
        <v>564</v>
      </c>
      <c r="C218" s="53">
        <f>INGRESOS!C254</f>
        <v>0</v>
      </c>
    </row>
    <row r="219" spans="1:3" ht="16.5">
      <c r="A219" s="119"/>
      <c r="B219" s="125" t="s">
        <v>761</v>
      </c>
      <c r="C219" s="126">
        <f>C217+C218</f>
        <v>0</v>
      </c>
    </row>
    <row r="220" spans="1:3" ht="17.25" thickBot="1">
      <c r="A220" s="119"/>
      <c r="B220" s="211" t="s">
        <v>264</v>
      </c>
      <c r="C220" s="205">
        <v>0</v>
      </c>
    </row>
    <row r="221" spans="1:3" ht="17.25" thickBot="1">
      <c r="A221" s="119"/>
      <c r="B221" s="45" t="s">
        <v>112</v>
      </c>
      <c r="C221" s="64">
        <f>C219-C220</f>
        <v>0</v>
      </c>
    </row>
    <row r="222" spans="1:3" ht="16.5">
      <c r="A222" s="119"/>
      <c r="B222" s="124"/>
      <c r="C222" s="53"/>
    </row>
    <row r="223" spans="1:3" ht="16.5">
      <c r="A223" s="119">
        <v>9</v>
      </c>
      <c r="B223" s="659" t="str">
        <f>+INGRESOS!A255</f>
        <v>Utilidad Comisión de Fiestas 2012</v>
      </c>
      <c r="C223" s="53">
        <f>INGRESOS!B255</f>
        <v>0</v>
      </c>
    </row>
    <row r="224" spans="1:3" ht="16.5">
      <c r="A224" s="119"/>
      <c r="B224" s="124" t="s">
        <v>564</v>
      </c>
      <c r="C224" s="53">
        <f>INGRESOS!C255</f>
        <v>0</v>
      </c>
    </row>
    <row r="225" spans="1:3" ht="16.5">
      <c r="A225" s="119"/>
      <c r="B225" s="125" t="s">
        <v>761</v>
      </c>
      <c r="C225" s="126">
        <f>C223+C224</f>
        <v>0</v>
      </c>
    </row>
    <row r="226" spans="1:3" ht="17.25" thickBot="1">
      <c r="A226" s="119"/>
      <c r="B226" s="211" t="s">
        <v>264</v>
      </c>
      <c r="C226" s="205">
        <v>0</v>
      </c>
    </row>
    <row r="227" spans="1:3" ht="17.25" thickBot="1">
      <c r="A227" s="119"/>
      <c r="B227" s="45" t="s">
        <v>112</v>
      </c>
      <c r="C227" s="64">
        <f>C225-C226</f>
        <v>0</v>
      </c>
    </row>
    <row r="228" spans="1:3" ht="16.5">
      <c r="A228" s="119"/>
      <c r="B228" s="124"/>
      <c r="C228" s="53"/>
    </row>
    <row r="229" spans="1:3" ht="16.5">
      <c r="A229" s="119">
        <v>10</v>
      </c>
      <c r="B229" s="659" t="str">
        <f>+INGRESOS!A256</f>
        <v>Utilidad Comisión de Fiestas 2013</v>
      </c>
      <c r="C229" s="53">
        <f>INGRESOS!B256</f>
        <v>0</v>
      </c>
    </row>
    <row r="230" spans="1:3" ht="16.5">
      <c r="A230" s="119"/>
      <c r="B230" s="124" t="s">
        <v>564</v>
      </c>
      <c r="C230" s="53">
        <f>INGRESOS!C256</f>
        <v>0</v>
      </c>
    </row>
    <row r="231" spans="1:3" ht="16.5">
      <c r="A231" s="119"/>
      <c r="B231" s="125" t="s">
        <v>761</v>
      </c>
      <c r="C231" s="126">
        <f>C229+C230</f>
        <v>0</v>
      </c>
    </row>
    <row r="232" spans="1:3" ht="17.25" thickBot="1">
      <c r="A232" s="119"/>
      <c r="B232" s="211" t="s">
        <v>264</v>
      </c>
      <c r="C232" s="205">
        <v>0</v>
      </c>
    </row>
    <row r="233" spans="1:3" ht="17.25" thickBot="1">
      <c r="A233" s="119"/>
      <c r="B233" s="45" t="s">
        <v>112</v>
      </c>
      <c r="C233" s="64">
        <f>C231-C232</f>
        <v>0</v>
      </c>
    </row>
    <row r="234" spans="1:3" ht="16.5">
      <c r="A234" s="119"/>
      <c r="B234" s="124"/>
      <c r="C234" s="53"/>
    </row>
    <row r="235" spans="1:3" ht="16.5">
      <c r="A235" s="119">
        <v>11</v>
      </c>
      <c r="B235" s="659" t="str">
        <f>+INGRESOS!A257</f>
        <v>Utilidad Comisión de Fiestas 2014</v>
      </c>
      <c r="C235" s="53">
        <f>INGRESOS!B257</f>
        <v>0</v>
      </c>
    </row>
    <row r="236" spans="1:3" ht="16.5">
      <c r="A236" s="119"/>
      <c r="B236" s="124" t="s">
        <v>564</v>
      </c>
      <c r="C236" s="53">
        <f>INGRESOS!C257</f>
        <v>0</v>
      </c>
    </row>
    <row r="237" spans="1:3" ht="16.5">
      <c r="A237" s="119"/>
      <c r="B237" s="125" t="s">
        <v>761</v>
      </c>
      <c r="C237" s="126">
        <f>C235+C236</f>
        <v>0</v>
      </c>
    </row>
    <row r="238" spans="1:3" ht="17.25" thickBot="1">
      <c r="A238" s="119"/>
      <c r="B238" s="211" t="s">
        <v>264</v>
      </c>
      <c r="C238" s="205">
        <v>0</v>
      </c>
    </row>
    <row r="239" spans="1:3" ht="17.25" thickBot="1">
      <c r="A239" s="119"/>
      <c r="B239" s="45" t="s">
        <v>112</v>
      </c>
      <c r="C239" s="64">
        <f>C237-C238</f>
        <v>0</v>
      </c>
    </row>
    <row r="240" spans="1:3" ht="17.25" thickBot="1">
      <c r="A240" s="119"/>
      <c r="B240" s="127"/>
      <c r="C240" s="126"/>
    </row>
    <row r="241" spans="1:3" ht="17.25" thickBot="1">
      <c r="A241" s="119"/>
      <c r="B241" s="123" t="s">
        <v>360</v>
      </c>
      <c r="C241" s="64">
        <f>C191+C197+C203+C209+C215+C221+C227+C233+C239+C186+C181</f>
        <v>0</v>
      </c>
    </row>
    <row r="242" spans="1:3" ht="16.5">
      <c r="A242" s="120"/>
      <c r="B242" s="37"/>
      <c r="C242" s="67"/>
    </row>
    <row r="243" spans="1:3" ht="17.25" thickBot="1">
      <c r="A243" s="55"/>
      <c r="B243" s="31"/>
      <c r="C243" s="31"/>
    </row>
    <row r="244" spans="1:3" ht="23.25" customHeight="1" thickBot="1">
      <c r="A244" s="56">
        <v>15</v>
      </c>
      <c r="B244" s="820" t="s">
        <v>40</v>
      </c>
      <c r="C244" s="814"/>
    </row>
    <row r="245" spans="1:3" ht="16.5">
      <c r="A245" s="55"/>
      <c r="B245" s="47" t="s">
        <v>39</v>
      </c>
      <c r="C245" s="129"/>
    </row>
    <row r="246" spans="1:3" ht="16.5">
      <c r="A246" s="55"/>
      <c r="B246" s="127" t="s">
        <v>415</v>
      </c>
      <c r="C246" s="126">
        <f>INGRESOS!B8</f>
        <v>2346323091.02</v>
      </c>
    </row>
    <row r="247" spans="1:3" ht="16.5">
      <c r="A247" s="55"/>
      <c r="B247" s="47"/>
      <c r="C247" s="53"/>
    </row>
    <row r="248" spans="1:3" ht="16.5">
      <c r="A248" s="55"/>
      <c r="B248" s="130" t="s">
        <v>416</v>
      </c>
      <c r="C248" s="53"/>
    </row>
    <row r="249" spans="1:3" ht="16.5">
      <c r="A249" s="55"/>
      <c r="B249" s="47" t="s">
        <v>220</v>
      </c>
      <c r="C249" s="53">
        <f>(INGRESOS!B18+INGRESOS!C18)*24/100</f>
        <v>0</v>
      </c>
    </row>
    <row r="250" spans="1:3" ht="16.5">
      <c r="A250" s="55"/>
      <c r="B250" s="47" t="s">
        <v>221</v>
      </c>
      <c r="C250" s="53">
        <f>(INGRESOS!B17+INGRESOS!C17)*14/100</f>
        <v>79341784.935</v>
      </c>
    </row>
    <row r="251" spans="1:3" ht="16.5">
      <c r="A251" s="55"/>
      <c r="B251" s="47" t="s">
        <v>417</v>
      </c>
      <c r="C251" s="53">
        <f>(INGRESOS!B21+INGRESOS!C21)*0.1</f>
        <v>0</v>
      </c>
    </row>
    <row r="252" spans="1:3" ht="16.5">
      <c r="A252" s="55"/>
      <c r="B252" s="47" t="s">
        <v>418</v>
      </c>
      <c r="C252" s="53">
        <f>INGRESOS!B22+INGRESOS!C22</f>
        <v>0</v>
      </c>
    </row>
    <row r="253" spans="1:3" ht="16.5">
      <c r="A253" s="55"/>
      <c r="B253" s="47" t="s">
        <v>419</v>
      </c>
      <c r="C253" s="53">
        <f>INGRESOS!B26+INGRESOS!C26</f>
        <v>0</v>
      </c>
    </row>
    <row r="254" spans="1:3" ht="16.5">
      <c r="A254" s="55"/>
      <c r="B254" s="47" t="s">
        <v>421</v>
      </c>
      <c r="C254" s="53">
        <f>C67</f>
        <v>0</v>
      </c>
    </row>
    <row r="255" spans="1:3" ht="16.5">
      <c r="A255" s="55"/>
      <c r="B255" s="47" t="s">
        <v>222</v>
      </c>
      <c r="C255" s="53">
        <f>INGRESOS!B105+INGRESOS!C105</f>
        <v>0</v>
      </c>
    </row>
    <row r="256" spans="1:3" ht="16.5">
      <c r="A256" s="55"/>
      <c r="B256" s="47" t="s">
        <v>422</v>
      </c>
      <c r="C256" s="205">
        <v>0</v>
      </c>
    </row>
    <row r="257" spans="1:3" ht="16.5">
      <c r="A257" s="55"/>
      <c r="B257" s="47" t="s">
        <v>423</v>
      </c>
      <c r="C257" s="53">
        <f>INGRESOS!B31+INGRESOS!C31</f>
        <v>0</v>
      </c>
    </row>
    <row r="258" spans="1:3" ht="16.5">
      <c r="A258" s="55"/>
      <c r="B258" s="47" t="s">
        <v>424</v>
      </c>
      <c r="C258" s="205">
        <v>0</v>
      </c>
    </row>
    <row r="259" spans="1:3" ht="16.5">
      <c r="A259" s="55"/>
      <c r="B259" s="688" t="s">
        <v>41</v>
      </c>
      <c r="C259" s="689">
        <v>0</v>
      </c>
    </row>
    <row r="260" spans="1:3" ht="16.5">
      <c r="A260" s="55"/>
      <c r="B260" s="47" t="s">
        <v>425</v>
      </c>
      <c r="C260" s="53">
        <f>INGRESOS!B34+INGRESOS!C34</f>
        <v>191305.67</v>
      </c>
    </row>
    <row r="261" spans="1:3" ht="16.5">
      <c r="A261" s="55"/>
      <c r="B261" s="47" t="s">
        <v>426</v>
      </c>
      <c r="C261" s="53">
        <f>INGRESOS!B37+INGRESOS!C37</f>
        <v>0</v>
      </c>
    </row>
    <row r="262" spans="1:3" ht="16.5">
      <c r="A262" s="55"/>
      <c r="B262" s="47" t="s">
        <v>427</v>
      </c>
      <c r="C262" s="53">
        <f>INGRESOS!B88+INGRESOS!C88</f>
        <v>0</v>
      </c>
    </row>
    <row r="263" spans="1:3" ht="16.5">
      <c r="A263" s="55"/>
      <c r="B263" s="47" t="s">
        <v>546</v>
      </c>
      <c r="C263" s="53">
        <f>INGRESOS!B53+INGRESOS!C53</f>
        <v>6810886.5</v>
      </c>
    </row>
    <row r="264" spans="1:3" ht="16.5">
      <c r="A264" s="55"/>
      <c r="B264" s="47" t="s">
        <v>428</v>
      </c>
      <c r="C264" s="205">
        <v>0</v>
      </c>
    </row>
    <row r="265" spans="1:3" ht="16.5">
      <c r="A265" s="55"/>
      <c r="B265" s="47" t="s">
        <v>429</v>
      </c>
      <c r="C265" s="53">
        <f>INGRESOS!B101+INGRESOS!C101+INGRESOS!B102+INGRESOS!C102</f>
        <v>0</v>
      </c>
    </row>
    <row r="266" spans="1:3" ht="16.5">
      <c r="A266" s="55"/>
      <c r="B266" s="47" t="s">
        <v>430</v>
      </c>
      <c r="C266" s="53">
        <f>INGRESOS!B98+INGRESOS!C98</f>
        <v>0</v>
      </c>
    </row>
    <row r="267" spans="1:3" ht="16.5">
      <c r="A267" s="55"/>
      <c r="B267" s="47" t="s">
        <v>431</v>
      </c>
      <c r="C267" s="53">
        <f>INGRESOS!B23+INGRESOS!C23</f>
        <v>0</v>
      </c>
    </row>
    <row r="268" spans="1:3" ht="16.5">
      <c r="A268" s="55"/>
      <c r="B268" s="47" t="s">
        <v>43</v>
      </c>
      <c r="C268" s="53">
        <f>C82</f>
        <v>1770323.81</v>
      </c>
    </row>
    <row r="269" spans="1:3" ht="16.5">
      <c r="A269" s="55"/>
      <c r="B269" s="47" t="s">
        <v>223</v>
      </c>
      <c r="C269" s="53">
        <f>INGRESOS!B112+INGRESOS!C112</f>
        <v>0</v>
      </c>
    </row>
    <row r="270" spans="1:3" ht="16.5">
      <c r="A270" s="55"/>
      <c r="B270" s="47" t="s">
        <v>432</v>
      </c>
      <c r="C270" s="53">
        <f>INGRESOS!B121+INGRESOS!C121</f>
        <v>0</v>
      </c>
    </row>
    <row r="271" spans="1:3" ht="16.5">
      <c r="A271" s="55"/>
      <c r="B271" s="47" t="s">
        <v>234</v>
      </c>
      <c r="C271" s="53">
        <f>INGRESOS!B12+INGRESOS!C12</f>
        <v>169692451.28</v>
      </c>
    </row>
    <row r="272" spans="1:3" ht="16.5">
      <c r="A272" s="55"/>
      <c r="B272" s="47" t="s">
        <v>433</v>
      </c>
      <c r="C272" s="53">
        <f>INGRESOS!B155+INGRESOS!C155</f>
        <v>511364974.88000005</v>
      </c>
    </row>
    <row r="273" spans="1:3" ht="16.5">
      <c r="A273" s="55"/>
      <c r="B273" s="204" t="s">
        <v>44</v>
      </c>
      <c r="C273" s="205">
        <v>0</v>
      </c>
    </row>
    <row r="274" spans="1:3" ht="16.5">
      <c r="A274" s="55"/>
      <c r="B274" s="47" t="s">
        <v>560</v>
      </c>
      <c r="C274" s="53">
        <f>INGRESOS!B126+INGRESOS!C126</f>
        <v>5895962</v>
      </c>
    </row>
    <row r="275" spans="1:3" ht="16.5">
      <c r="A275" s="55"/>
      <c r="B275" s="47" t="s">
        <v>554</v>
      </c>
      <c r="C275" s="53">
        <f>INGRESOS!B125+INGRESOS!C125</f>
        <v>54705233</v>
      </c>
    </row>
    <row r="276" spans="1:3" ht="16.5">
      <c r="A276" s="55"/>
      <c r="B276" s="204" t="s">
        <v>45</v>
      </c>
      <c r="C276" s="205">
        <v>0</v>
      </c>
    </row>
    <row r="277" spans="1:3" ht="16.5">
      <c r="A277" s="55"/>
      <c r="B277" s="47" t="s">
        <v>438</v>
      </c>
      <c r="C277" s="53">
        <f>INGRESOS!B77+INGRESOS!C77</f>
        <v>0</v>
      </c>
    </row>
    <row r="278" spans="1:3" ht="16.5">
      <c r="A278" s="55"/>
      <c r="B278" s="688" t="s">
        <v>439</v>
      </c>
      <c r="C278" s="689">
        <f>INGRESOS!B110+INGRESOS!C110+INGRESOS!B111+INGRESOS!C111</f>
        <v>0</v>
      </c>
    </row>
    <row r="279" spans="1:3" ht="16.5">
      <c r="A279" s="55"/>
      <c r="B279" s="47" t="s">
        <v>434</v>
      </c>
      <c r="C279" s="53">
        <f>INGRESOS!B140+INGRESOS!C140</f>
        <v>14600000</v>
      </c>
    </row>
    <row r="280" spans="1:3" ht="16.5">
      <c r="A280" s="55"/>
      <c r="B280" s="47" t="s">
        <v>46</v>
      </c>
      <c r="C280" s="53">
        <f>INGRESOS!B145+INGRESOS!C145</f>
        <v>0</v>
      </c>
    </row>
    <row r="281" spans="1:3" ht="16.5">
      <c r="A281" s="55"/>
      <c r="B281" s="204" t="s">
        <v>435</v>
      </c>
      <c r="C281" s="205">
        <v>0</v>
      </c>
    </row>
    <row r="282" spans="1:3" ht="16.5">
      <c r="A282" s="55"/>
      <c r="B282" s="204" t="s">
        <v>436</v>
      </c>
      <c r="C282" s="205">
        <v>0</v>
      </c>
    </row>
    <row r="283" spans="1:3" ht="16.5">
      <c r="A283" s="55"/>
      <c r="B283" s="204" t="s">
        <v>437</v>
      </c>
      <c r="C283" s="205">
        <v>0</v>
      </c>
    </row>
    <row r="284" spans="1:3" ht="16.5">
      <c r="A284" s="55"/>
      <c r="B284" s="204" t="s">
        <v>47</v>
      </c>
      <c r="C284" s="205">
        <v>0</v>
      </c>
    </row>
    <row r="285" spans="1:3" s="181" customFormat="1" ht="16.5">
      <c r="A285" s="108"/>
      <c r="B285" s="127" t="s">
        <v>440</v>
      </c>
      <c r="C285" s="126">
        <f>SUM(C249:C284)</f>
        <v>844372922.075</v>
      </c>
    </row>
    <row r="286" spans="1:3" ht="16.5">
      <c r="A286" s="55"/>
      <c r="B286" s="47"/>
      <c r="C286" s="53"/>
    </row>
    <row r="287" spans="1:3" ht="16.5">
      <c r="A287" s="55"/>
      <c r="B287" s="127" t="s">
        <v>441</v>
      </c>
      <c r="C287" s="126">
        <f>C246-C285</f>
        <v>1501950168.945</v>
      </c>
    </row>
    <row r="288" spans="1:3" ht="16.5">
      <c r="A288" s="55"/>
      <c r="B288" s="47"/>
      <c r="C288" s="53"/>
    </row>
    <row r="289" spans="1:3" ht="16.5">
      <c r="A289" s="55"/>
      <c r="B289" s="47" t="s">
        <v>442</v>
      </c>
      <c r="C289" s="53">
        <f>C287*0.2</f>
        <v>300390033.789</v>
      </c>
    </row>
    <row r="290" spans="1:3" ht="16.5">
      <c r="A290" s="55"/>
      <c r="B290" s="47" t="s">
        <v>894</v>
      </c>
      <c r="C290" s="53">
        <f>INGRESOS!B169+INGRESOS!C169</f>
        <v>0</v>
      </c>
    </row>
    <row r="291" spans="1:3" ht="16.5">
      <c r="A291" s="55"/>
      <c r="B291" s="127" t="s">
        <v>457</v>
      </c>
      <c r="C291" s="126">
        <f>C289+C290</f>
        <v>300390033.789</v>
      </c>
    </row>
    <row r="292" spans="1:3" ht="16.5">
      <c r="A292" s="55"/>
      <c r="B292" s="47"/>
      <c r="C292" s="53"/>
    </row>
    <row r="293" spans="1:3" ht="16.5">
      <c r="A293" s="55"/>
      <c r="B293" s="127" t="s">
        <v>52</v>
      </c>
      <c r="C293" s="126">
        <f>SUM(C294:C311)</f>
        <v>499744563.345</v>
      </c>
    </row>
    <row r="294" spans="1:3" ht="16.5">
      <c r="A294" s="55"/>
      <c r="B294" s="47" t="s">
        <v>443</v>
      </c>
      <c r="C294" s="53">
        <f>'ING-GASTO'!C39</f>
        <v>98268.33000000002</v>
      </c>
    </row>
    <row r="295" spans="1:3" ht="16.5">
      <c r="A295" s="55"/>
      <c r="B295" s="47" t="s">
        <v>444</v>
      </c>
      <c r="C295" s="53">
        <f>'ING-GASTO'!D39</f>
        <v>171750228.82</v>
      </c>
    </row>
    <row r="296" spans="1:3" ht="16.5">
      <c r="A296" s="55"/>
      <c r="B296" s="47" t="s">
        <v>445</v>
      </c>
      <c r="C296" s="53">
        <f>'ING-GASTO'!G39</f>
        <v>17654498.14</v>
      </c>
    </row>
    <row r="297" spans="1:3" ht="16.5">
      <c r="A297" s="55"/>
      <c r="B297" s="47" t="s">
        <v>446</v>
      </c>
      <c r="C297" s="53">
        <f>'ING-GASTO'!I39</f>
        <v>7824807.985</v>
      </c>
    </row>
    <row r="298" spans="1:3" ht="16.5">
      <c r="A298" s="55"/>
      <c r="B298" s="47" t="s">
        <v>447</v>
      </c>
      <c r="C298" s="53">
        <f>'ING-GASTO'!F39</f>
        <v>283425190.45</v>
      </c>
    </row>
    <row r="299" spans="1:3" ht="16.5">
      <c r="A299" s="55"/>
      <c r="B299" s="47" t="s">
        <v>448</v>
      </c>
      <c r="C299" s="53">
        <f>'ING-GASTO'!O39</f>
        <v>0</v>
      </c>
    </row>
    <row r="300" spans="1:3" ht="16.5">
      <c r="A300" s="55"/>
      <c r="B300" s="47" t="s">
        <v>206</v>
      </c>
      <c r="C300" s="53">
        <f>'ING-GASTO'!K39</f>
        <v>0</v>
      </c>
    </row>
    <row r="301" spans="1:3" ht="16.5">
      <c r="A301" s="55"/>
      <c r="B301" s="47" t="s">
        <v>207</v>
      </c>
      <c r="C301" s="53">
        <f>'ING-GASTO'!L39</f>
        <v>11410964.65</v>
      </c>
    </row>
    <row r="302" spans="1:3" ht="16.5">
      <c r="A302" s="55"/>
      <c r="B302" s="47" t="s">
        <v>208</v>
      </c>
      <c r="C302" s="53">
        <f>'ING-GASTO'!E39</f>
        <v>0</v>
      </c>
    </row>
    <row r="303" spans="1:3" ht="16.5">
      <c r="A303" s="55"/>
      <c r="B303" s="47" t="s">
        <v>209</v>
      </c>
      <c r="C303" s="53">
        <f>EGRESOS!B64</f>
        <v>0</v>
      </c>
    </row>
    <row r="304" spans="1:3" ht="16.5">
      <c r="A304" s="55"/>
      <c r="B304" s="47" t="s">
        <v>449</v>
      </c>
      <c r="C304" s="53">
        <f>EGRESOS!B24</f>
        <v>0</v>
      </c>
    </row>
    <row r="305" spans="1:3" ht="16.5">
      <c r="A305" s="55"/>
      <c r="B305" s="47" t="s">
        <v>390</v>
      </c>
      <c r="C305" s="53">
        <f>EGRESOS!B26</f>
        <v>7580604.97</v>
      </c>
    </row>
    <row r="306" spans="1:3" ht="16.5">
      <c r="A306" s="55"/>
      <c r="B306" s="206" t="s">
        <v>267</v>
      </c>
      <c r="C306" s="205">
        <v>0</v>
      </c>
    </row>
    <row r="307" spans="1:3" ht="16.5">
      <c r="A307" s="55"/>
      <c r="B307" s="206" t="s">
        <v>267</v>
      </c>
      <c r="C307" s="205">
        <v>0</v>
      </c>
    </row>
    <row r="308" spans="1:3" ht="16.5">
      <c r="A308" s="55"/>
      <c r="B308" s="206" t="s">
        <v>267</v>
      </c>
      <c r="C308" s="205">
        <v>0</v>
      </c>
    </row>
    <row r="309" spans="1:3" ht="16.5">
      <c r="A309" s="55"/>
      <c r="B309" s="206" t="s">
        <v>268</v>
      </c>
      <c r="C309" s="205">
        <v>0</v>
      </c>
    </row>
    <row r="310" spans="1:3" ht="16.5">
      <c r="A310" s="55"/>
      <c r="B310" s="206" t="s">
        <v>268</v>
      </c>
      <c r="C310" s="205">
        <v>0</v>
      </c>
    </row>
    <row r="311" spans="1:3" ht="16.5">
      <c r="A311" s="55"/>
      <c r="B311" s="206" t="s">
        <v>268</v>
      </c>
      <c r="C311" s="205">
        <v>0</v>
      </c>
    </row>
    <row r="312" spans="1:3" ht="17.25" thickBot="1">
      <c r="A312" s="55"/>
      <c r="B312" s="47"/>
      <c r="C312" s="54"/>
    </row>
    <row r="313" spans="1:3" ht="18" thickBot="1" thickTop="1">
      <c r="A313" s="55"/>
      <c r="B313" s="45" t="s">
        <v>451</v>
      </c>
      <c r="C313" s="64">
        <f>C291-C293</f>
        <v>-199354529.55600005</v>
      </c>
    </row>
    <row r="314" spans="1:3" ht="48.75" customHeight="1" thickBot="1">
      <c r="A314" s="55"/>
      <c r="B314" s="821" t="s">
        <v>48</v>
      </c>
      <c r="C314" s="822"/>
    </row>
    <row r="315" spans="1:3" s="182" customFormat="1" ht="17.25" thickBot="1">
      <c r="A315" s="58"/>
      <c r="B315" s="35"/>
      <c r="C315" s="35"/>
    </row>
    <row r="316" spans="1:3" ht="17.25" thickBot="1">
      <c r="A316" s="58"/>
      <c r="B316" s="820" t="s">
        <v>90</v>
      </c>
      <c r="C316" s="814"/>
    </row>
    <row r="317" spans="1:3" ht="16.5">
      <c r="A317" s="55"/>
      <c r="B317" s="59"/>
      <c r="C317" s="60"/>
    </row>
    <row r="318" spans="1:3" ht="16.5">
      <c r="A318" s="55"/>
      <c r="B318" s="128" t="s">
        <v>566</v>
      </c>
      <c r="C318" s="42">
        <f>INGRESOS!B34+INGRESOS!C34</f>
        <v>191305.67</v>
      </c>
    </row>
    <row r="319" spans="1:3" ht="16.5">
      <c r="A319" s="55"/>
      <c r="B319" s="59"/>
      <c r="C319" s="42"/>
    </row>
    <row r="320" spans="1:3" ht="16.5">
      <c r="A320" s="55"/>
      <c r="B320" s="59" t="s">
        <v>895</v>
      </c>
      <c r="C320" s="42">
        <f>INGRESOS!B170+INGRESOS!C170</f>
        <v>1670955.74</v>
      </c>
    </row>
    <row r="321" spans="1:3" ht="16.5">
      <c r="A321" s="55"/>
      <c r="B321" s="59" t="s">
        <v>452</v>
      </c>
      <c r="C321" s="42">
        <f>C318*0.5</f>
        <v>95652.835</v>
      </c>
    </row>
    <row r="322" spans="1:3" ht="16.5">
      <c r="A322" s="55"/>
      <c r="B322" s="128" t="s">
        <v>453</v>
      </c>
      <c r="C322" s="122">
        <f>C320+C321</f>
        <v>1766608.575</v>
      </c>
    </row>
    <row r="323" spans="1:3" ht="17.25" thickBot="1">
      <c r="A323" s="55"/>
      <c r="B323" s="60" t="s">
        <v>53</v>
      </c>
      <c r="C323" s="42">
        <f>EGRESOS!B51</f>
        <v>0</v>
      </c>
    </row>
    <row r="324" spans="1:3" ht="17.25" thickBot="1">
      <c r="A324" s="56">
        <v>16</v>
      </c>
      <c r="B324" s="138" t="s">
        <v>454</v>
      </c>
      <c r="C324" s="136">
        <f>C322-C323</f>
        <v>1766608.575</v>
      </c>
    </row>
    <row r="325" spans="1:3" ht="16.5">
      <c r="A325" s="55"/>
      <c r="B325" s="59"/>
      <c r="C325" s="42"/>
    </row>
    <row r="326" spans="1:3" ht="16.5">
      <c r="A326" s="55"/>
      <c r="B326" s="59" t="s">
        <v>896</v>
      </c>
      <c r="C326" s="42">
        <f>INGRESOS!B171+INGRESOS!C171</f>
        <v>1670955.74</v>
      </c>
    </row>
    <row r="327" spans="1:3" ht="16.5">
      <c r="A327" s="55"/>
      <c r="B327" s="59" t="s">
        <v>452</v>
      </c>
      <c r="C327" s="42">
        <f>C318*0.5</f>
        <v>95652.835</v>
      </c>
    </row>
    <row r="328" spans="1:3" ht="16.5">
      <c r="A328" s="55"/>
      <c r="B328" s="128" t="s">
        <v>453</v>
      </c>
      <c r="C328" s="122">
        <f>C326+C327</f>
        <v>1766608.575</v>
      </c>
    </row>
    <row r="329" spans="1:3" ht="17.25" thickBot="1">
      <c r="A329" s="55"/>
      <c r="B329" s="60" t="s">
        <v>190</v>
      </c>
      <c r="C329" s="42">
        <f>EGRESOS!B52</f>
        <v>0</v>
      </c>
    </row>
    <row r="330" spans="1:3" ht="17.25" thickBot="1">
      <c r="A330" s="56">
        <v>17</v>
      </c>
      <c r="B330" s="138" t="s">
        <v>454</v>
      </c>
      <c r="C330" s="136">
        <f>C328-C329</f>
        <v>1766608.575</v>
      </c>
    </row>
    <row r="331" spans="1:3" ht="17.25" thickBot="1">
      <c r="A331" s="55"/>
      <c r="B331" s="31"/>
      <c r="C331" s="31"/>
    </row>
    <row r="332" spans="1:6" ht="34.5" customHeight="1" thickBot="1">
      <c r="A332" s="56">
        <v>18</v>
      </c>
      <c r="B332" s="820" t="s">
        <v>91</v>
      </c>
      <c r="C332" s="814"/>
      <c r="E332" s="644"/>
      <c r="F332" s="644"/>
    </row>
    <row r="333" spans="1:6" ht="16.5">
      <c r="A333" s="55"/>
      <c r="B333" s="51" t="s">
        <v>39</v>
      </c>
      <c r="C333" s="52"/>
      <c r="E333" s="647"/>
      <c r="F333" s="647"/>
    </row>
    <row r="334" spans="1:6" ht="16.5">
      <c r="A334" s="55"/>
      <c r="B334" s="47" t="s">
        <v>565</v>
      </c>
      <c r="C334" s="53">
        <f>INGRESOS!B110+INGRESOS!C110</f>
        <v>0</v>
      </c>
      <c r="E334" s="647"/>
      <c r="F334" s="647"/>
    </row>
    <row r="335" spans="1:6" ht="16.5">
      <c r="A335" s="55"/>
      <c r="B335" s="47" t="s">
        <v>897</v>
      </c>
      <c r="C335" s="53">
        <f>INGRESOS!B172+INGRESOS!C172</f>
        <v>0</v>
      </c>
      <c r="E335" s="647"/>
      <c r="F335" s="647"/>
    </row>
    <row r="336" spans="1:6" ht="16.5">
      <c r="A336" s="55"/>
      <c r="B336" s="127" t="s">
        <v>455</v>
      </c>
      <c r="C336" s="126">
        <f>SUM(C334:C335)</f>
        <v>0</v>
      </c>
      <c r="E336" s="647"/>
      <c r="F336" s="647"/>
    </row>
    <row r="337" spans="1:6" ht="16.5">
      <c r="A337" s="55"/>
      <c r="B337" s="47" t="s">
        <v>269</v>
      </c>
      <c r="C337" s="53">
        <f>EGRESOS!B65</f>
        <v>406344.83</v>
      </c>
      <c r="E337" s="647"/>
      <c r="F337" s="647"/>
    </row>
    <row r="338" spans="1:6" ht="16.5">
      <c r="A338" s="55"/>
      <c r="B338" s="206" t="s">
        <v>191</v>
      </c>
      <c r="C338" s="205">
        <v>0</v>
      </c>
      <c r="E338" s="644"/>
      <c r="F338" s="644"/>
    </row>
    <row r="339" spans="1:6" ht="17.25" thickBot="1">
      <c r="A339" s="55"/>
      <c r="B339" s="206" t="s">
        <v>191</v>
      </c>
      <c r="C339" s="205">
        <v>0</v>
      </c>
      <c r="E339" s="644"/>
      <c r="F339" s="644"/>
    </row>
    <row r="340" spans="1:6" ht="17.25" thickBot="1">
      <c r="A340" s="55"/>
      <c r="B340" s="45" t="s">
        <v>456</v>
      </c>
      <c r="C340" s="64">
        <f>C336-C337-C339-C338</f>
        <v>-406344.83</v>
      </c>
      <c r="E340" s="644"/>
      <c r="F340" s="644"/>
    </row>
    <row r="341" spans="1:3" ht="17.25" thickBot="1">
      <c r="A341" s="55"/>
      <c r="B341" s="31"/>
      <c r="C341" s="31"/>
    </row>
    <row r="342" spans="1:3" ht="17.25" thickBot="1">
      <c r="A342" s="56">
        <v>19</v>
      </c>
      <c r="B342" s="820" t="s">
        <v>92</v>
      </c>
      <c r="C342" s="814"/>
    </row>
    <row r="343" spans="1:3" ht="16.5">
      <c r="A343" s="55"/>
      <c r="B343" s="109"/>
      <c r="C343" s="52"/>
    </row>
    <row r="344" spans="1:3" ht="16.5">
      <c r="A344" s="55"/>
      <c r="B344" s="68" t="s">
        <v>567</v>
      </c>
      <c r="C344" s="205">
        <v>0</v>
      </c>
    </row>
    <row r="345" spans="1:3" ht="16.5">
      <c r="A345" s="55"/>
      <c r="B345" s="47" t="s">
        <v>897</v>
      </c>
      <c r="C345" s="53">
        <f>INGRESOS!B174+INGRESOS!C174</f>
        <v>0</v>
      </c>
    </row>
    <row r="346" spans="1:3" ht="16.5">
      <c r="A346" s="55"/>
      <c r="B346" s="68" t="s">
        <v>457</v>
      </c>
      <c r="C346" s="53">
        <f>C344+C345</f>
        <v>0</v>
      </c>
    </row>
    <row r="347" spans="1:3" ht="16.5">
      <c r="A347" s="55"/>
      <c r="B347" s="206" t="s">
        <v>191</v>
      </c>
      <c r="C347" s="205">
        <v>0</v>
      </c>
    </row>
    <row r="348" spans="1:3" ht="17.25" thickBot="1">
      <c r="A348" s="55"/>
      <c r="B348" s="206" t="s">
        <v>191</v>
      </c>
      <c r="C348" s="205">
        <v>0</v>
      </c>
    </row>
    <row r="349" spans="1:3" ht="17.25" thickBot="1">
      <c r="A349" s="55"/>
      <c r="B349" s="45" t="s">
        <v>329</v>
      </c>
      <c r="C349" s="64">
        <f>C346-C347-C348</f>
        <v>0</v>
      </c>
    </row>
    <row r="350" spans="1:3" ht="21.75" customHeight="1" thickBot="1">
      <c r="A350" s="55"/>
      <c r="B350" s="31"/>
      <c r="C350" s="31"/>
    </row>
    <row r="351" spans="1:3" ht="34.5" customHeight="1" thickBot="1">
      <c r="A351" s="56">
        <v>20</v>
      </c>
      <c r="B351" s="820" t="s">
        <v>93</v>
      </c>
      <c r="C351" s="814"/>
    </row>
    <row r="352" spans="1:3" ht="13.5" customHeight="1">
      <c r="A352" s="55"/>
      <c r="B352" s="51" t="s">
        <v>39</v>
      </c>
      <c r="C352" s="52"/>
    </row>
    <row r="353" spans="1:3" ht="16.5">
      <c r="A353" s="55"/>
      <c r="B353" s="47" t="s">
        <v>898</v>
      </c>
      <c r="C353" s="53">
        <f>INGRESOS!B179+INGRESOS!C179</f>
        <v>0</v>
      </c>
    </row>
    <row r="354" spans="1:3" ht="16.5">
      <c r="A354" s="55"/>
      <c r="B354" s="47" t="s">
        <v>568</v>
      </c>
      <c r="C354" s="53">
        <f>INGRESOS!B30+INGRESOS!C30</f>
        <v>0</v>
      </c>
    </row>
    <row r="355" spans="1:3" ht="16.5">
      <c r="A355" s="55"/>
      <c r="B355" s="111" t="s">
        <v>457</v>
      </c>
      <c r="C355" s="126">
        <f>SUM(C353:C354)</f>
        <v>0</v>
      </c>
    </row>
    <row r="356" spans="1:3" ht="16.5">
      <c r="A356" s="55"/>
      <c r="B356" s="204" t="s">
        <v>182</v>
      </c>
      <c r="C356" s="205">
        <v>0</v>
      </c>
    </row>
    <row r="357" spans="1:3" ht="16.5">
      <c r="A357" s="55"/>
      <c r="B357" s="204" t="s">
        <v>182</v>
      </c>
      <c r="C357" s="205">
        <v>0</v>
      </c>
    </row>
    <row r="358" spans="1:3" ht="17.25" thickBot="1">
      <c r="A358" s="55"/>
      <c r="B358" s="204" t="s">
        <v>182</v>
      </c>
      <c r="C358" s="205">
        <v>0</v>
      </c>
    </row>
    <row r="359" spans="1:3" ht="17.25" thickBot="1">
      <c r="A359" s="55"/>
      <c r="B359" s="45" t="s">
        <v>329</v>
      </c>
      <c r="C359" s="64">
        <f>C355-C356-C357-C358</f>
        <v>0</v>
      </c>
    </row>
    <row r="360" spans="1:3" ht="16.5">
      <c r="A360" s="55"/>
      <c r="B360" s="31"/>
      <c r="C360" s="31"/>
    </row>
    <row r="361" spans="1:3" ht="17.25" thickBot="1">
      <c r="A361" s="55"/>
      <c r="B361" s="31"/>
      <c r="C361" s="31"/>
    </row>
    <row r="362" spans="1:3" ht="35.25" customHeight="1" thickBot="1">
      <c r="A362" s="56">
        <v>21</v>
      </c>
      <c r="B362" s="820" t="s">
        <v>95</v>
      </c>
      <c r="C362" s="814"/>
    </row>
    <row r="363" spans="1:3" ht="16.5">
      <c r="A363" s="55"/>
      <c r="B363" s="47" t="s">
        <v>94</v>
      </c>
      <c r="C363" s="53"/>
    </row>
    <row r="364" spans="1:3" ht="16.5">
      <c r="A364" s="55"/>
      <c r="B364" s="47" t="s">
        <v>568</v>
      </c>
      <c r="C364" s="53">
        <f>INGRESOS!B23+INGRESOS!C23</f>
        <v>0</v>
      </c>
    </row>
    <row r="365" spans="1:3" ht="16.5">
      <c r="A365" s="55"/>
      <c r="B365" s="47" t="s">
        <v>899</v>
      </c>
      <c r="C365" s="53">
        <f>INGRESOS!B180+INGRESOS!C180</f>
        <v>0</v>
      </c>
    </row>
    <row r="366" spans="1:3" ht="16.5">
      <c r="A366" s="55"/>
      <c r="B366" s="127" t="s">
        <v>457</v>
      </c>
      <c r="C366" s="126">
        <f>SUM(C364:C365)</f>
        <v>0</v>
      </c>
    </row>
    <row r="367" spans="1:3" ht="16.5">
      <c r="A367" s="55"/>
      <c r="B367" s="204" t="s">
        <v>113</v>
      </c>
      <c r="C367" s="205">
        <v>0</v>
      </c>
    </row>
    <row r="368" spans="1:3" ht="16.5">
      <c r="A368" s="55"/>
      <c r="B368" s="204" t="s">
        <v>113</v>
      </c>
      <c r="C368" s="205">
        <v>0</v>
      </c>
    </row>
    <row r="369" spans="1:3" ht="17.25" thickBot="1">
      <c r="A369" s="55"/>
      <c r="B369" s="204" t="s">
        <v>113</v>
      </c>
      <c r="C369" s="205">
        <v>0</v>
      </c>
    </row>
    <row r="370" spans="1:3" ht="17.25" thickBot="1">
      <c r="A370" s="55"/>
      <c r="B370" s="45" t="s">
        <v>458</v>
      </c>
      <c r="C370" s="64">
        <f>C366-C367-C368-C369</f>
        <v>0</v>
      </c>
    </row>
    <row r="371" spans="1:3" ht="16.5">
      <c r="A371" s="55"/>
      <c r="B371" s="31"/>
      <c r="C371" s="31"/>
    </row>
    <row r="372" spans="1:3" ht="17.25" thickBot="1">
      <c r="A372" s="55"/>
      <c r="B372" s="31"/>
      <c r="C372" s="31"/>
    </row>
    <row r="373" spans="1:3" ht="17.25" thickBot="1">
      <c r="A373" s="56">
        <v>22</v>
      </c>
      <c r="B373" s="820" t="s">
        <v>96</v>
      </c>
      <c r="C373" s="814"/>
    </row>
    <row r="374" spans="1:3" ht="16.5">
      <c r="A374" s="55"/>
      <c r="B374" s="59" t="s">
        <v>755</v>
      </c>
      <c r="C374" s="42"/>
    </row>
    <row r="375" spans="1:3" ht="16.5">
      <c r="A375" s="55"/>
      <c r="B375" s="59" t="s">
        <v>569</v>
      </c>
      <c r="C375" s="42">
        <f>INGRESOS!B98+INGRESOS!C98</f>
        <v>0</v>
      </c>
    </row>
    <row r="376" spans="1:3" ht="16.5">
      <c r="A376" s="55"/>
      <c r="B376" s="59" t="s">
        <v>900</v>
      </c>
      <c r="C376" s="42">
        <f>INGRESOS!B181+INGRESOS!C181</f>
        <v>0</v>
      </c>
    </row>
    <row r="377" spans="1:3" ht="16.5">
      <c r="A377" s="55"/>
      <c r="B377" s="128" t="s">
        <v>460</v>
      </c>
      <c r="C377" s="122">
        <f>SUM(C375:C376)</f>
        <v>0</v>
      </c>
    </row>
    <row r="378" spans="1:3" ht="16.5">
      <c r="A378" s="55"/>
      <c r="B378" s="212" t="s">
        <v>114</v>
      </c>
      <c r="C378" s="210">
        <v>0</v>
      </c>
    </row>
    <row r="379" spans="1:3" ht="17.25" thickBot="1">
      <c r="A379" s="55"/>
      <c r="B379" s="212" t="s">
        <v>114</v>
      </c>
      <c r="C379" s="210">
        <v>0</v>
      </c>
    </row>
    <row r="380" spans="1:3" ht="17.25" thickBot="1">
      <c r="A380" s="55"/>
      <c r="B380" s="45" t="s">
        <v>461</v>
      </c>
      <c r="C380" s="64">
        <f>C377-C378-C379</f>
        <v>0</v>
      </c>
    </row>
    <row r="381" spans="1:3" s="182" customFormat="1" ht="20.25" customHeight="1" thickBot="1">
      <c r="A381" s="58"/>
      <c r="B381" s="40"/>
      <c r="C381" s="44"/>
    </row>
    <row r="382" spans="1:3" ht="20.25" customHeight="1" thickBot="1">
      <c r="A382" s="56">
        <v>23</v>
      </c>
      <c r="B382" s="820" t="s">
        <v>525</v>
      </c>
      <c r="C382" s="814"/>
    </row>
    <row r="383" spans="1:3" ht="16.5">
      <c r="A383" s="55"/>
      <c r="B383" s="59" t="s">
        <v>755</v>
      </c>
      <c r="C383" s="60"/>
    </row>
    <row r="384" spans="1:3" ht="16.5">
      <c r="A384" s="55"/>
      <c r="B384" s="112" t="s">
        <v>420</v>
      </c>
      <c r="C384" s="39">
        <f>INGRESOS!B8</f>
        <v>2346323091.02</v>
      </c>
    </row>
    <row r="385" spans="1:3" ht="18.75" customHeight="1">
      <c r="A385" s="55"/>
      <c r="B385" s="112" t="s">
        <v>211</v>
      </c>
      <c r="C385" s="39" t="s">
        <v>309</v>
      </c>
    </row>
    <row r="386" spans="1:3" ht="16.5">
      <c r="A386" s="55"/>
      <c r="B386" s="60" t="s">
        <v>104</v>
      </c>
      <c r="C386" s="39">
        <f>INGRESOS!B132+INGRESOS!C132</f>
        <v>0</v>
      </c>
    </row>
    <row r="387" spans="1:3" ht="16.5">
      <c r="A387" s="55"/>
      <c r="B387" s="60" t="s">
        <v>184</v>
      </c>
      <c r="C387" s="39">
        <f>INGRESOS!B130+INGRESOS!C130+INGRESOS!B131+INGRESOS!C131+INGRESOS!B114+INGRESOS!C114</f>
        <v>35000000</v>
      </c>
    </row>
    <row r="388" spans="1:3" ht="16.5">
      <c r="A388" s="55"/>
      <c r="B388" s="60" t="s">
        <v>105</v>
      </c>
      <c r="C388" s="39">
        <f>INGRESOS!B12+INGRESOS!C12+INGRESOS!B155+INGRESOS!C155</f>
        <v>681057426.1600001</v>
      </c>
    </row>
    <row r="389" spans="1:3" ht="16.5">
      <c r="A389" s="55"/>
      <c r="B389" s="60" t="s">
        <v>322</v>
      </c>
      <c r="C389" s="39">
        <f>INGRESOS!B140+INGRESOS!C140+INGRESOS!B145+INGRESOS!C145</f>
        <v>14600000</v>
      </c>
    </row>
    <row r="390" spans="1:3" ht="16.5">
      <c r="A390" s="55"/>
      <c r="B390" s="60" t="s">
        <v>106</v>
      </c>
      <c r="C390" s="39">
        <f>INGRESOS!B126+INGRESOS!C126</f>
        <v>5895962</v>
      </c>
    </row>
    <row r="391" spans="1:3" ht="16.5">
      <c r="A391" s="55"/>
      <c r="B391" s="208" t="s">
        <v>186</v>
      </c>
      <c r="C391" s="209">
        <v>0</v>
      </c>
    </row>
    <row r="392" spans="1:3" ht="16.5">
      <c r="A392" s="55"/>
      <c r="B392" s="208" t="s">
        <v>323</v>
      </c>
      <c r="C392" s="209">
        <v>0</v>
      </c>
    </row>
    <row r="393" spans="1:3" ht="16.5">
      <c r="A393" s="55"/>
      <c r="B393" s="208" t="s">
        <v>185</v>
      </c>
      <c r="C393" s="209">
        <v>0</v>
      </c>
    </row>
    <row r="394" spans="1:3" ht="16.5">
      <c r="A394" s="55"/>
      <c r="B394" s="208" t="s">
        <v>185</v>
      </c>
      <c r="C394" s="209">
        <v>0</v>
      </c>
    </row>
    <row r="395" spans="1:3" ht="16.5">
      <c r="A395" s="55"/>
      <c r="B395" s="208" t="s">
        <v>185</v>
      </c>
      <c r="C395" s="209">
        <v>0</v>
      </c>
    </row>
    <row r="396" spans="1:3" ht="16.5">
      <c r="A396" s="55"/>
      <c r="B396" s="208" t="s">
        <v>185</v>
      </c>
      <c r="C396" s="209">
        <v>0</v>
      </c>
    </row>
    <row r="397" spans="1:3" ht="15" customHeight="1">
      <c r="A397" s="55"/>
      <c r="B397" s="112" t="s">
        <v>528</v>
      </c>
      <c r="C397" s="113">
        <f>SUM(C386:C396)</f>
        <v>736553388.1600001</v>
      </c>
    </row>
    <row r="398" spans="1:3" ht="15.75" customHeight="1">
      <c r="A398" s="55"/>
      <c r="B398" s="60" t="s">
        <v>527</v>
      </c>
      <c r="C398" s="39">
        <f>C384-C397</f>
        <v>1609769702.86</v>
      </c>
    </row>
    <row r="399" spans="1:3" ht="16.5">
      <c r="A399" s="55"/>
      <c r="B399" s="59" t="s">
        <v>462</v>
      </c>
      <c r="C399" s="42">
        <f>C398*3/100</f>
        <v>48293091.0858</v>
      </c>
    </row>
    <row r="400" spans="1:3" ht="16.5">
      <c r="A400" s="55"/>
      <c r="B400" s="59" t="s">
        <v>901</v>
      </c>
      <c r="C400" s="42">
        <f>INGRESOS!B182+INGRESOS!C182</f>
        <v>0</v>
      </c>
    </row>
    <row r="401" spans="1:3" ht="16.5">
      <c r="A401" s="55"/>
      <c r="B401" s="128" t="s">
        <v>529</v>
      </c>
      <c r="C401" s="122">
        <f>C399+C400</f>
        <v>48293091.0858</v>
      </c>
    </row>
    <row r="402" spans="1:3" ht="17.25" thickBot="1">
      <c r="A402" s="55"/>
      <c r="B402" s="59" t="s">
        <v>463</v>
      </c>
      <c r="C402" s="42">
        <f>EGRESOS!B25</f>
        <v>45483629.81</v>
      </c>
    </row>
    <row r="403" spans="1:3" ht="17.25" thickBot="1">
      <c r="A403" s="55"/>
      <c r="B403" s="45" t="s">
        <v>329</v>
      </c>
      <c r="C403" s="64">
        <f>C401-C402</f>
        <v>2809461.275799997</v>
      </c>
    </row>
    <row r="404" spans="1:3" ht="16.5">
      <c r="A404" s="55"/>
      <c r="B404" s="31"/>
      <c r="C404" s="31"/>
    </row>
    <row r="405" spans="1:3" ht="17.25" thickBot="1">
      <c r="A405" s="55"/>
      <c r="B405" s="31"/>
      <c r="C405" s="31"/>
    </row>
    <row r="406" spans="1:3" ht="24" customHeight="1" thickBot="1">
      <c r="A406" s="56">
        <v>24</v>
      </c>
      <c r="B406" s="820" t="s">
        <v>530</v>
      </c>
      <c r="C406" s="814"/>
    </row>
    <row r="407" spans="1:3" ht="16.5">
      <c r="A407" s="55"/>
      <c r="B407" s="59" t="s">
        <v>755</v>
      </c>
      <c r="C407" s="42"/>
    </row>
    <row r="408" spans="1:3" ht="16.5">
      <c r="A408" s="55"/>
      <c r="B408" s="59" t="s">
        <v>464</v>
      </c>
      <c r="C408" s="42">
        <f>DATOS!B9*0.5%</f>
        <v>8040354.968150001</v>
      </c>
    </row>
    <row r="409" spans="1:3" ht="16.5">
      <c r="A409" s="55"/>
      <c r="B409" s="59" t="s">
        <v>902</v>
      </c>
      <c r="C409" s="42">
        <f>INGRESOS!B183+INGRESOS!C183</f>
        <v>0</v>
      </c>
    </row>
    <row r="410" spans="1:3" ht="16.5">
      <c r="A410" s="55"/>
      <c r="B410" s="128" t="s">
        <v>465</v>
      </c>
      <c r="C410" s="122">
        <f>SUM(C408:C409)</f>
        <v>8040354.968150001</v>
      </c>
    </row>
    <row r="411" spans="1:3" ht="17.25" thickBot="1">
      <c r="A411" s="55"/>
      <c r="B411" s="59" t="s">
        <v>466</v>
      </c>
      <c r="C411" s="42">
        <f>EGRESOS!B26</f>
        <v>7580604.97</v>
      </c>
    </row>
    <row r="412" spans="1:3" ht="17.25" thickBot="1">
      <c r="A412" s="55"/>
      <c r="B412" s="45" t="s">
        <v>456</v>
      </c>
      <c r="C412" s="64">
        <f>C410-C411</f>
        <v>459749.9981500013</v>
      </c>
    </row>
    <row r="413" spans="1:3" ht="17.25" thickBot="1">
      <c r="A413" s="55"/>
      <c r="B413" s="31"/>
      <c r="C413" s="31"/>
    </row>
    <row r="414" spans="1:3" ht="144.75" customHeight="1" hidden="1">
      <c r="A414" s="55"/>
      <c r="B414" s="31"/>
      <c r="C414" s="31"/>
    </row>
    <row r="415" spans="1:3" ht="17.25" thickBot="1">
      <c r="A415" s="56">
        <v>25</v>
      </c>
      <c r="B415" s="817" t="str">
        <f>DATOS!A16</f>
        <v>Unión Nacional de Gobiernos Locales</v>
      </c>
      <c r="C415" s="814"/>
    </row>
    <row r="416" spans="1:3" ht="16.5">
      <c r="A416" s="55"/>
      <c r="B416" s="51"/>
      <c r="C416" s="52"/>
    </row>
    <row r="417" spans="1:3" ht="16.5">
      <c r="A417" s="55"/>
      <c r="B417" s="47" t="s">
        <v>187</v>
      </c>
      <c r="C417" s="53">
        <f>+DATOS!B16</f>
        <v>0</v>
      </c>
    </row>
    <row r="418" spans="1:3" ht="16.5">
      <c r="A418" s="55"/>
      <c r="B418" s="59" t="s">
        <v>902</v>
      </c>
      <c r="C418" s="53">
        <f>INGRESOS!B184+INGRESOS!C184</f>
        <v>0</v>
      </c>
    </row>
    <row r="419" spans="1:3" ht="16.5">
      <c r="A419" s="55"/>
      <c r="B419" s="127" t="s">
        <v>455</v>
      </c>
      <c r="C419" s="126">
        <f>C417+C418</f>
        <v>0</v>
      </c>
    </row>
    <row r="420" spans="1:3" ht="17.25" thickBot="1">
      <c r="A420" s="55"/>
      <c r="B420" s="61" t="s">
        <v>466</v>
      </c>
      <c r="C420" s="62">
        <f>EGRESOS!B27</f>
        <v>0</v>
      </c>
    </row>
    <row r="421" spans="1:3" ht="17.25" thickBot="1">
      <c r="A421" s="55"/>
      <c r="B421" s="45" t="s">
        <v>456</v>
      </c>
      <c r="C421" s="64">
        <f>C419-C420</f>
        <v>0</v>
      </c>
    </row>
    <row r="422" spans="1:3" ht="17.25" thickBot="1">
      <c r="A422" s="55"/>
      <c r="B422" s="31"/>
      <c r="C422" s="31"/>
    </row>
    <row r="423" spans="1:3" ht="17.25" thickBot="1">
      <c r="A423" s="56">
        <v>26</v>
      </c>
      <c r="B423" s="817" t="str">
        <f>DATOS!A17</f>
        <v>Federación de Municipalidades de Guanacaste</v>
      </c>
      <c r="C423" s="814"/>
    </row>
    <row r="424" spans="1:3" ht="16.5">
      <c r="A424" s="55"/>
      <c r="B424" s="47"/>
      <c r="C424" s="129"/>
    </row>
    <row r="425" spans="1:3" ht="16.5">
      <c r="A425" s="55"/>
      <c r="B425" s="47" t="s">
        <v>187</v>
      </c>
      <c r="C425" s="53">
        <f>DATOS!B17</f>
        <v>0</v>
      </c>
    </row>
    <row r="426" spans="1:3" ht="16.5">
      <c r="A426" s="55"/>
      <c r="B426" s="59" t="s">
        <v>902</v>
      </c>
      <c r="C426" s="53">
        <f>INGRESOS!B185+INGRESOS!C185</f>
        <v>0</v>
      </c>
    </row>
    <row r="427" spans="1:3" ht="16.5">
      <c r="A427" s="55"/>
      <c r="B427" s="127" t="s">
        <v>455</v>
      </c>
      <c r="C427" s="126">
        <f>C425+C426</f>
        <v>0</v>
      </c>
    </row>
    <row r="428" spans="1:3" ht="17.25" thickBot="1">
      <c r="A428" s="55"/>
      <c r="B428" s="124" t="s">
        <v>188</v>
      </c>
      <c r="C428" s="53">
        <f>EGRESOS!B28</f>
        <v>0</v>
      </c>
    </row>
    <row r="429" spans="1:3" ht="17.25" thickBot="1">
      <c r="A429" s="55"/>
      <c r="B429" s="45" t="s">
        <v>456</v>
      </c>
      <c r="C429" s="64">
        <f>C427-C428</f>
        <v>0</v>
      </c>
    </row>
    <row r="430" spans="1:3" ht="17.25" thickBot="1">
      <c r="A430" s="55"/>
      <c r="B430" s="31"/>
      <c r="C430" s="31"/>
    </row>
    <row r="431" spans="1:3" ht="17.25" thickBot="1">
      <c r="A431" s="56">
        <v>27</v>
      </c>
      <c r="B431" s="817" t="str">
        <f>DATOS!A18</f>
        <v>Federación de Gobiernos Locales Fronterizos con Nicaragua</v>
      </c>
      <c r="C431" s="814"/>
    </row>
    <row r="432" spans="1:3" ht="16.5">
      <c r="A432" s="55"/>
      <c r="B432" s="47"/>
      <c r="C432" s="129"/>
    </row>
    <row r="433" spans="1:3" ht="16.5">
      <c r="A433" s="55"/>
      <c r="B433" s="47" t="s">
        <v>187</v>
      </c>
      <c r="C433" s="53">
        <f>DATOS!B18</f>
        <v>0</v>
      </c>
    </row>
    <row r="434" spans="1:3" ht="16.5">
      <c r="A434" s="55"/>
      <c r="B434" s="59" t="s">
        <v>902</v>
      </c>
      <c r="C434" s="53">
        <f>INGRESOS!B186+INGRESOS!C186</f>
        <v>0</v>
      </c>
    </row>
    <row r="435" spans="1:3" ht="16.5">
      <c r="A435" s="55"/>
      <c r="B435" s="127" t="s">
        <v>455</v>
      </c>
      <c r="C435" s="126">
        <f>C433+C434</f>
        <v>0</v>
      </c>
    </row>
    <row r="436" spans="1:3" ht="17.25" thickBot="1">
      <c r="A436" s="55"/>
      <c r="B436" s="124" t="s">
        <v>188</v>
      </c>
      <c r="C436" s="53">
        <f>EGRESOS!B29</f>
        <v>0</v>
      </c>
    </row>
    <row r="437" spans="1:3" ht="17.25" thickBot="1">
      <c r="A437" s="55"/>
      <c r="B437" s="45" t="s">
        <v>456</v>
      </c>
      <c r="C437" s="64">
        <f>C435-C436</f>
        <v>0</v>
      </c>
    </row>
    <row r="438" spans="1:3" ht="24" customHeight="1" thickBot="1">
      <c r="A438" s="55"/>
      <c r="B438" s="31"/>
      <c r="C438" s="31"/>
    </row>
    <row r="439" spans="1:3" ht="17.25" thickBot="1">
      <c r="A439" s="56">
        <v>28</v>
      </c>
      <c r="B439" s="817" t="str">
        <f>DATOS!A19</f>
        <v>Federación de Municipalidades Productoras de Banano</v>
      </c>
      <c r="C439" s="814"/>
    </row>
    <row r="440" spans="1:3" ht="16.5">
      <c r="A440" s="55"/>
      <c r="B440" s="51"/>
      <c r="C440" s="52"/>
    </row>
    <row r="441" spans="1:3" ht="16.5">
      <c r="A441" s="55"/>
      <c r="B441" s="47" t="s">
        <v>187</v>
      </c>
      <c r="C441" s="53">
        <f>DATOS!B19</f>
        <v>0</v>
      </c>
    </row>
    <row r="442" spans="1:3" ht="16.5">
      <c r="A442" s="55"/>
      <c r="B442" s="59" t="s">
        <v>902</v>
      </c>
      <c r="C442" s="53">
        <f>INGRESOS!B187+INGRESOS!C187</f>
        <v>0</v>
      </c>
    </row>
    <row r="443" spans="1:3" ht="16.5">
      <c r="A443" s="55"/>
      <c r="B443" s="127" t="s">
        <v>455</v>
      </c>
      <c r="C443" s="126">
        <f>C441+C442</f>
        <v>0</v>
      </c>
    </row>
    <row r="444" spans="1:3" ht="17.25" thickBot="1">
      <c r="A444" s="55"/>
      <c r="B444" s="133" t="s">
        <v>188</v>
      </c>
      <c r="C444" s="62">
        <f>EGRESOS!B30</f>
        <v>0</v>
      </c>
    </row>
    <row r="445" spans="1:3" ht="17.25" thickBot="1">
      <c r="A445" s="55"/>
      <c r="B445" s="45" t="s">
        <v>456</v>
      </c>
      <c r="C445" s="64">
        <f>C443-C444</f>
        <v>0</v>
      </c>
    </row>
    <row r="446" spans="1:3" ht="17.25" thickBot="1">
      <c r="A446" s="55"/>
      <c r="B446" s="31"/>
      <c r="C446" s="31"/>
    </row>
    <row r="447" spans="1:3" ht="17.25" thickBot="1">
      <c r="A447" s="56">
        <v>29</v>
      </c>
      <c r="B447" s="817" t="str">
        <f>DATOS!A20</f>
        <v>Liga de Municipalidades de Heredia</v>
      </c>
      <c r="C447" s="814"/>
    </row>
    <row r="448" spans="1:3" ht="16.5">
      <c r="A448" s="55"/>
      <c r="B448" s="51"/>
      <c r="C448" s="52"/>
    </row>
    <row r="449" spans="1:3" ht="16.5">
      <c r="A449" s="55"/>
      <c r="B449" s="47" t="s">
        <v>187</v>
      </c>
      <c r="C449" s="53">
        <f>DATOS!B20</f>
        <v>7580604.97</v>
      </c>
    </row>
    <row r="450" spans="1:3" ht="16.5">
      <c r="A450" s="55"/>
      <c r="B450" s="59" t="s">
        <v>902</v>
      </c>
      <c r="C450" s="53">
        <f>INGRESOS!B188+INGRESOS!C188</f>
        <v>0</v>
      </c>
    </row>
    <row r="451" spans="1:3" ht="16.5">
      <c r="A451" s="55"/>
      <c r="B451" s="47" t="s">
        <v>455</v>
      </c>
      <c r="C451" s="53">
        <f>C449+C450</f>
        <v>7580604.97</v>
      </c>
    </row>
    <row r="452" spans="1:3" ht="17.25" thickBot="1">
      <c r="A452" s="55"/>
      <c r="B452" s="133" t="s">
        <v>188</v>
      </c>
      <c r="C452" s="62">
        <f>EGRESOS!B31</f>
        <v>7580604.97</v>
      </c>
    </row>
    <row r="453" spans="1:3" ht="17.25" thickBot="1">
      <c r="A453" s="55"/>
      <c r="B453" s="45" t="s">
        <v>456</v>
      </c>
      <c r="C453" s="64">
        <f>C451-C452</f>
        <v>0</v>
      </c>
    </row>
    <row r="454" spans="1:3" ht="17.25" thickBot="1">
      <c r="A454" s="55"/>
      <c r="B454" s="31"/>
      <c r="C454" s="31"/>
    </row>
    <row r="455" spans="1:3" ht="17.25" thickBot="1">
      <c r="A455" s="56">
        <v>30</v>
      </c>
      <c r="B455" s="817" t="str">
        <f>DATOS!A21</f>
        <v>Federación de Municipalidades y Concejos de Distrito del Pácifico</v>
      </c>
      <c r="C455" s="814"/>
    </row>
    <row r="456" spans="1:3" ht="16.5">
      <c r="A456" s="55"/>
      <c r="B456" s="51"/>
      <c r="C456" s="52"/>
    </row>
    <row r="457" spans="1:3" ht="16.5">
      <c r="A457" s="55"/>
      <c r="B457" s="47" t="s">
        <v>187</v>
      </c>
      <c r="C457" s="53">
        <f>+DATOS!B21</f>
        <v>0</v>
      </c>
    </row>
    <row r="458" spans="1:3" ht="16.5">
      <c r="A458" s="55"/>
      <c r="B458" s="59" t="s">
        <v>902</v>
      </c>
      <c r="C458" s="53">
        <f>INGRESOS!B189+INGRESOS!C189</f>
        <v>0</v>
      </c>
    </row>
    <row r="459" spans="1:3" ht="16.5">
      <c r="A459" s="55"/>
      <c r="B459" s="127" t="s">
        <v>455</v>
      </c>
      <c r="C459" s="126">
        <f>C457+C458</f>
        <v>0</v>
      </c>
    </row>
    <row r="460" spans="1:3" ht="17.25" thickBot="1">
      <c r="A460" s="55"/>
      <c r="B460" s="133" t="s">
        <v>188</v>
      </c>
      <c r="C460" s="62">
        <f>EGRESOS!B32</f>
        <v>0</v>
      </c>
    </row>
    <row r="461" spans="1:3" ht="17.25" thickBot="1">
      <c r="A461" s="55"/>
      <c r="B461" s="45" t="s">
        <v>456</v>
      </c>
      <c r="C461" s="64">
        <f>C459-C460</f>
        <v>0</v>
      </c>
    </row>
    <row r="462" spans="1:3" ht="17.25" thickBot="1">
      <c r="A462" s="55"/>
      <c r="B462" s="31"/>
      <c r="C462" s="31"/>
    </row>
    <row r="463" spans="1:3" ht="17.25" thickBot="1">
      <c r="A463" s="56">
        <v>31</v>
      </c>
      <c r="B463" s="817" t="str">
        <f>DATOS!A22</f>
        <v>Federación de Municipalidades del Pacífico Sur</v>
      </c>
      <c r="C463" s="814"/>
    </row>
    <row r="464" spans="1:3" ht="16.5">
      <c r="A464" s="55"/>
      <c r="B464" s="51"/>
      <c r="C464" s="52"/>
    </row>
    <row r="465" spans="1:3" ht="16.5">
      <c r="A465" s="55"/>
      <c r="B465" s="47" t="s">
        <v>187</v>
      </c>
      <c r="C465" s="53">
        <f>DATOS!B22</f>
        <v>0</v>
      </c>
    </row>
    <row r="466" spans="1:3" ht="16.5">
      <c r="A466" s="55"/>
      <c r="B466" s="59" t="s">
        <v>902</v>
      </c>
      <c r="C466" s="53">
        <f>INGRESOS!B190+INGRESOS!C190</f>
        <v>0</v>
      </c>
    </row>
    <row r="467" spans="1:3" ht="16.5">
      <c r="A467" s="55"/>
      <c r="B467" s="127" t="s">
        <v>455</v>
      </c>
      <c r="C467" s="126">
        <f>C465+C466</f>
        <v>0</v>
      </c>
    </row>
    <row r="468" spans="1:3" ht="17.25" thickBot="1">
      <c r="A468" s="55"/>
      <c r="B468" s="133" t="s">
        <v>188</v>
      </c>
      <c r="C468" s="62">
        <f>EGRESOS!B33</f>
        <v>0</v>
      </c>
    </row>
    <row r="469" spans="1:3" ht="17.25" thickBot="1">
      <c r="A469" s="55"/>
      <c r="B469" s="45" t="s">
        <v>456</v>
      </c>
      <c r="C469" s="64">
        <f>C467-C468</f>
        <v>0</v>
      </c>
    </row>
    <row r="470" spans="1:3" ht="17.25" thickBot="1">
      <c r="A470" s="55"/>
      <c r="B470" s="31"/>
      <c r="C470" s="31"/>
    </row>
    <row r="471" spans="1:3" ht="17.25" thickBot="1">
      <c r="A471" s="56">
        <v>32</v>
      </c>
      <c r="B471" s="817" t="str">
        <f>DATOS!A23</f>
        <v>Federación de Municipalidades de Cartago</v>
      </c>
      <c r="C471" s="814"/>
    </row>
    <row r="472" spans="1:3" ht="16.5">
      <c r="A472" s="55"/>
      <c r="B472" s="51"/>
      <c r="C472" s="52"/>
    </row>
    <row r="473" spans="1:3" ht="16.5">
      <c r="A473" s="55"/>
      <c r="B473" s="47" t="s">
        <v>187</v>
      </c>
      <c r="C473" s="53">
        <f>DATOS!B23</f>
        <v>0</v>
      </c>
    </row>
    <row r="474" spans="1:3" ht="16.5">
      <c r="A474" s="55"/>
      <c r="B474" s="59" t="s">
        <v>902</v>
      </c>
      <c r="C474" s="53">
        <f>INGRESOS!B191+INGRESOS!C191</f>
        <v>0</v>
      </c>
    </row>
    <row r="475" spans="1:3" ht="16.5">
      <c r="A475" s="55"/>
      <c r="B475" s="127" t="s">
        <v>455</v>
      </c>
      <c r="C475" s="126">
        <f>C473+C474</f>
        <v>0</v>
      </c>
    </row>
    <row r="476" spans="1:3" ht="17.25" thickBot="1">
      <c r="A476" s="55"/>
      <c r="B476" s="133" t="s">
        <v>188</v>
      </c>
      <c r="C476" s="62">
        <f>EGRESOS!B34</f>
        <v>0</v>
      </c>
    </row>
    <row r="477" spans="1:3" ht="17.25" thickBot="1">
      <c r="A477" s="55"/>
      <c r="B477" s="45" t="s">
        <v>456</v>
      </c>
      <c r="C477" s="64">
        <f>C475-C476</f>
        <v>0</v>
      </c>
    </row>
    <row r="478" spans="1:3" ht="17.25" thickBot="1">
      <c r="A478" s="55"/>
      <c r="B478" s="31"/>
      <c r="C478" s="31"/>
    </row>
    <row r="479" spans="1:3" ht="17.25" thickBot="1">
      <c r="A479" s="56" t="s">
        <v>880</v>
      </c>
      <c r="B479" s="817" t="str">
        <f>+DATOS!A24</f>
        <v>Federación de Metropolitana de Municipalidades de San José</v>
      </c>
      <c r="C479" s="814"/>
    </row>
    <row r="480" spans="1:3" ht="16.5">
      <c r="A480" s="55"/>
      <c r="B480" s="47"/>
      <c r="C480" s="129"/>
    </row>
    <row r="481" spans="1:3" ht="16.5">
      <c r="A481" s="55"/>
      <c r="B481" s="47" t="s">
        <v>187</v>
      </c>
      <c r="C481" s="53">
        <f>+DATOS!B24</f>
        <v>0</v>
      </c>
    </row>
    <row r="482" spans="1:3" ht="16.5">
      <c r="A482" s="55"/>
      <c r="B482" s="59" t="s">
        <v>902</v>
      </c>
      <c r="C482" s="53">
        <f>+INGRESOS!B192+INGRESOS!C192</f>
        <v>0</v>
      </c>
    </row>
    <row r="483" spans="1:3" ht="16.5">
      <c r="A483" s="55"/>
      <c r="B483" s="127" t="s">
        <v>455</v>
      </c>
      <c r="C483" s="126">
        <f>C481+C482</f>
        <v>0</v>
      </c>
    </row>
    <row r="484" spans="1:3" ht="17.25" thickBot="1">
      <c r="A484" s="55"/>
      <c r="B484" s="133" t="s">
        <v>188</v>
      </c>
      <c r="C484" s="62">
        <f>+EGRESOS!B35</f>
        <v>0</v>
      </c>
    </row>
    <row r="485" spans="1:3" ht="17.25" thickBot="1">
      <c r="A485" s="55"/>
      <c r="B485" s="45" t="s">
        <v>456</v>
      </c>
      <c r="C485" s="64">
        <f>C483-C484</f>
        <v>0</v>
      </c>
    </row>
    <row r="486" spans="1:3" ht="17.25" thickBot="1">
      <c r="A486" s="55"/>
      <c r="B486" s="678"/>
      <c r="C486" s="679"/>
    </row>
    <row r="487" spans="1:3" ht="17.25" thickBot="1">
      <c r="A487" s="56" t="s">
        <v>881</v>
      </c>
      <c r="B487" s="817" t="str">
        <f>+DATOS!A25</f>
        <v>Federación  de Municipalidades de Alajuela</v>
      </c>
      <c r="C487" s="814"/>
    </row>
    <row r="488" spans="1:3" ht="16.5">
      <c r="A488" s="55"/>
      <c r="B488" s="47"/>
      <c r="C488" s="129"/>
    </row>
    <row r="489" spans="1:3" ht="16.5">
      <c r="A489" s="55"/>
      <c r="B489" s="47" t="s">
        <v>187</v>
      </c>
      <c r="C489" s="53">
        <f>+DATOS!B25</f>
        <v>0</v>
      </c>
    </row>
    <row r="490" spans="1:3" ht="16.5">
      <c r="A490" s="55"/>
      <c r="B490" s="59" t="s">
        <v>902</v>
      </c>
      <c r="C490" s="53">
        <f>INGRESOS!B193+INGRESOS!C193</f>
        <v>0</v>
      </c>
    </row>
    <row r="491" spans="1:3" ht="16.5">
      <c r="A491" s="55"/>
      <c r="B491" s="127" t="s">
        <v>455</v>
      </c>
      <c r="C491" s="126">
        <f>C489+C490</f>
        <v>0</v>
      </c>
    </row>
    <row r="492" spans="1:3" ht="17.25" thickBot="1">
      <c r="A492" s="55"/>
      <c r="B492" s="133" t="s">
        <v>188</v>
      </c>
      <c r="C492" s="62">
        <f>+EGRESOS!B36</f>
        <v>0</v>
      </c>
    </row>
    <row r="493" spans="1:3" ht="17.25" thickBot="1">
      <c r="A493" s="55"/>
      <c r="B493" s="45" t="s">
        <v>456</v>
      </c>
      <c r="C493" s="64">
        <f>C491-C492</f>
        <v>0</v>
      </c>
    </row>
    <row r="494" spans="1:3" s="644" customFormat="1" ht="17.25" thickBot="1">
      <c r="A494" s="650"/>
      <c r="B494" s="648"/>
      <c r="C494" s="649"/>
    </row>
    <row r="495" spans="1:3" s="644" customFormat="1" ht="17.25" thickBot="1">
      <c r="A495" s="56" t="s">
        <v>882</v>
      </c>
      <c r="B495" s="817" t="str">
        <f>+DATOS!A26</f>
        <v>Otra Federación (incluir el nombre en este espacio)</v>
      </c>
      <c r="C495" s="814"/>
    </row>
    <row r="496" spans="1:3" s="644" customFormat="1" ht="16.5">
      <c r="A496" s="55"/>
      <c r="B496" s="47"/>
      <c r="C496" s="129"/>
    </row>
    <row r="497" spans="1:3" s="644" customFormat="1" ht="16.5">
      <c r="A497" s="55"/>
      <c r="B497" s="47" t="s">
        <v>187</v>
      </c>
      <c r="C497" s="53">
        <f>+DATOS!B26</f>
        <v>0</v>
      </c>
    </row>
    <row r="498" spans="1:3" s="644" customFormat="1" ht="16.5">
      <c r="A498" s="55"/>
      <c r="B498" s="59" t="s">
        <v>902</v>
      </c>
      <c r="C498" s="53">
        <f>+INGRESOS!B194+INGRESOS!C194</f>
        <v>0</v>
      </c>
    </row>
    <row r="499" spans="1:3" s="644" customFormat="1" ht="16.5">
      <c r="A499" s="55"/>
      <c r="B499" s="127" t="s">
        <v>455</v>
      </c>
      <c r="C499" s="126">
        <f>C497+C498</f>
        <v>0</v>
      </c>
    </row>
    <row r="500" spans="1:3" s="644" customFormat="1" ht="17.25" thickBot="1">
      <c r="A500" s="55"/>
      <c r="B500" s="133" t="s">
        <v>188</v>
      </c>
      <c r="C500" s="62">
        <f>+EGRESOS!B37</f>
        <v>0</v>
      </c>
    </row>
    <row r="501" spans="1:3" ht="17.25" thickBot="1">
      <c r="A501" s="55"/>
      <c r="B501" s="45" t="s">
        <v>456</v>
      </c>
      <c r="C501" s="64">
        <f>C499-C500</f>
        <v>0</v>
      </c>
    </row>
    <row r="502" spans="1:3" ht="17.25" thickBot="1">
      <c r="A502" s="55"/>
      <c r="B502" s="31"/>
      <c r="C502" s="31"/>
    </row>
    <row r="503" spans="1:3" ht="34.5" customHeight="1" thickBot="1">
      <c r="A503" s="56">
        <v>34</v>
      </c>
      <c r="B503" s="817" t="s">
        <v>491</v>
      </c>
      <c r="C503" s="814"/>
    </row>
    <row r="504" spans="1:3" ht="16.5">
      <c r="A504" s="55"/>
      <c r="B504" s="47" t="s">
        <v>39</v>
      </c>
      <c r="C504" s="129"/>
    </row>
    <row r="505" spans="1:3" ht="16.5">
      <c r="A505" s="55"/>
      <c r="B505" s="47" t="s">
        <v>467</v>
      </c>
      <c r="C505" s="53">
        <f>INGRESOS!B37+INGRESOS!C37</f>
        <v>0</v>
      </c>
    </row>
    <row r="506" spans="1:3" ht="16.5">
      <c r="A506" s="55"/>
      <c r="B506" s="59" t="s">
        <v>902</v>
      </c>
      <c r="C506" s="53">
        <f>INGRESOS!B195+INGRESOS!C195</f>
        <v>0</v>
      </c>
    </row>
    <row r="507" spans="1:3" ht="16.5">
      <c r="A507" s="55"/>
      <c r="B507" s="127" t="s">
        <v>468</v>
      </c>
      <c r="C507" s="126">
        <f>C506+C505</f>
        <v>0</v>
      </c>
    </row>
    <row r="508" spans="1:3" ht="17.25" thickBot="1">
      <c r="A508" s="55"/>
      <c r="B508" s="124" t="s">
        <v>492</v>
      </c>
      <c r="C508" s="53">
        <f>EGRESOS!B38</f>
        <v>0</v>
      </c>
    </row>
    <row r="509" spans="1:3" ht="17.25" thickBot="1">
      <c r="A509" s="55"/>
      <c r="B509" s="45" t="s">
        <v>456</v>
      </c>
      <c r="C509" s="64">
        <f>C507-C508</f>
        <v>0</v>
      </c>
    </row>
    <row r="510" spans="1:3" ht="16.5">
      <c r="A510" s="55"/>
      <c r="B510" s="31"/>
      <c r="C510" s="31"/>
    </row>
    <row r="511" spans="1:3" ht="17.25" thickBot="1">
      <c r="A511" s="55"/>
      <c r="B511" s="31"/>
      <c r="C511" s="31"/>
    </row>
    <row r="512" spans="1:3" ht="33.75" customHeight="1" thickBot="1">
      <c r="A512" s="56">
        <v>35</v>
      </c>
      <c r="B512" s="817" t="s">
        <v>495</v>
      </c>
      <c r="C512" s="814"/>
    </row>
    <row r="513" spans="1:3" ht="16.5">
      <c r="A513" s="55"/>
      <c r="B513" s="59" t="s">
        <v>459</v>
      </c>
      <c r="C513" s="60"/>
    </row>
    <row r="514" spans="1:3" ht="16.5">
      <c r="A514" s="55"/>
      <c r="B514" s="59" t="s">
        <v>902</v>
      </c>
      <c r="C514" s="42">
        <f>INGRESOS!B210+INGRESOS!C210</f>
        <v>0</v>
      </c>
    </row>
    <row r="515" spans="1:3" ht="16.5">
      <c r="A515" s="55"/>
      <c r="B515" s="59" t="s">
        <v>469</v>
      </c>
      <c r="C515" s="210">
        <v>0</v>
      </c>
    </row>
    <row r="516" spans="1:3" ht="17.25" thickBot="1">
      <c r="A516" s="55"/>
      <c r="B516" s="59" t="s">
        <v>470</v>
      </c>
      <c r="C516" s="210">
        <v>0</v>
      </c>
    </row>
    <row r="517" spans="1:3" ht="17.25" thickBot="1">
      <c r="A517" s="55"/>
      <c r="B517" s="45" t="s">
        <v>456</v>
      </c>
      <c r="C517" s="64">
        <f>C514+C515-C516</f>
        <v>0</v>
      </c>
    </row>
    <row r="518" spans="1:3" ht="16.5">
      <c r="A518" s="55"/>
      <c r="B518" s="31"/>
      <c r="C518" s="31"/>
    </row>
    <row r="519" spans="1:3" ht="17.25" thickBot="1">
      <c r="A519" s="55"/>
      <c r="B519" s="31"/>
      <c r="C519" s="31"/>
    </row>
    <row r="520" spans="1:3" ht="17.25" thickBot="1">
      <c r="A520" s="56">
        <v>36</v>
      </c>
      <c r="B520" s="817" t="s">
        <v>883</v>
      </c>
      <c r="C520" s="814"/>
    </row>
    <row r="521" spans="1:3" ht="16.5">
      <c r="A521" s="55"/>
      <c r="B521" s="47"/>
      <c r="C521" s="129"/>
    </row>
    <row r="522" spans="1:3" ht="16.5">
      <c r="A522" s="55"/>
      <c r="B522" s="59" t="s">
        <v>902</v>
      </c>
      <c r="C522" s="53">
        <f>INGRESOS!B202+INGRESOS!C202</f>
        <v>0</v>
      </c>
    </row>
    <row r="523" spans="1:3" ht="16.5">
      <c r="A523" s="55"/>
      <c r="B523" s="47" t="s">
        <v>496</v>
      </c>
      <c r="C523" s="53">
        <f>INGRESOS!B77+INGRESOS!C77</f>
        <v>0</v>
      </c>
    </row>
    <row r="524" spans="1:3" ht="16.5">
      <c r="A524" s="55"/>
      <c r="B524" s="47" t="s">
        <v>497</v>
      </c>
      <c r="C524" s="53">
        <f>INGRESOS!B95+INGRESOS!C95</f>
        <v>0</v>
      </c>
    </row>
    <row r="525" spans="1:3" ht="16.5">
      <c r="A525" s="55"/>
      <c r="B525" s="127" t="s">
        <v>455</v>
      </c>
      <c r="C525" s="126">
        <f>SUM(C522:C524)</f>
        <v>0</v>
      </c>
    </row>
    <row r="526" spans="1:3" ht="16.5">
      <c r="A526" s="55"/>
      <c r="B526" s="47"/>
      <c r="C526" s="129"/>
    </row>
    <row r="527" spans="1:3" ht="16.5">
      <c r="A527" s="55"/>
      <c r="B527" s="204" t="s">
        <v>160</v>
      </c>
      <c r="C527" s="205">
        <v>0</v>
      </c>
    </row>
    <row r="528" spans="1:3" ht="16.5">
      <c r="A528" s="55"/>
      <c r="B528" s="204" t="s">
        <v>160</v>
      </c>
      <c r="C528" s="205">
        <v>0</v>
      </c>
    </row>
    <row r="529" spans="1:3" ht="17.25" thickBot="1">
      <c r="A529" s="55"/>
      <c r="B529" s="204" t="s">
        <v>160</v>
      </c>
      <c r="C529" s="213">
        <v>0</v>
      </c>
    </row>
    <row r="530" spans="1:3" ht="17.25" thickTop="1">
      <c r="A530" s="55"/>
      <c r="B530" s="127" t="s">
        <v>204</v>
      </c>
      <c r="C530" s="126">
        <f>SUM(C527:C529)</f>
        <v>0</v>
      </c>
    </row>
    <row r="531" spans="1:3" ht="17.25" thickBot="1">
      <c r="A531" s="55"/>
      <c r="B531" s="47"/>
      <c r="C531" s="129"/>
    </row>
    <row r="532" spans="1:3" ht="17.25" thickBot="1">
      <c r="A532" s="55"/>
      <c r="B532" s="45" t="s">
        <v>472</v>
      </c>
      <c r="C532" s="64">
        <f>C525-C530</f>
        <v>0</v>
      </c>
    </row>
    <row r="533" spans="1:3" ht="36" customHeight="1" thickBot="1">
      <c r="A533" s="55"/>
      <c r="B533" s="818" t="s">
        <v>499</v>
      </c>
      <c r="C533" s="819"/>
    </row>
    <row r="534" spans="1:3" ht="17.25" thickBot="1">
      <c r="A534" s="55"/>
      <c r="B534" s="31"/>
      <c r="C534" s="31"/>
    </row>
    <row r="535" spans="1:3" ht="17.25" thickBot="1">
      <c r="A535" s="55"/>
      <c r="B535" s="817" t="s">
        <v>500</v>
      </c>
      <c r="C535" s="814"/>
    </row>
    <row r="536" spans="1:3" ht="16.5">
      <c r="A536" s="55"/>
      <c r="B536" s="47"/>
      <c r="C536" s="129"/>
    </row>
    <row r="537" spans="1:3" ht="16.5">
      <c r="A537" s="55"/>
      <c r="B537" s="59" t="s">
        <v>902</v>
      </c>
      <c r="C537" s="53">
        <f>INGRESOS!B175+INGRESOS!C175</f>
        <v>0</v>
      </c>
    </row>
    <row r="538" spans="1:3" ht="16.5">
      <c r="A538" s="55"/>
      <c r="B538" s="47" t="s">
        <v>501</v>
      </c>
      <c r="C538" s="53">
        <f>INGRESOS!B53+INGRESOS!C53</f>
        <v>6810886.5</v>
      </c>
    </row>
    <row r="539" spans="1:3" ht="16.5">
      <c r="A539" s="55"/>
      <c r="B539" s="47" t="s">
        <v>229</v>
      </c>
      <c r="C539" s="53">
        <f>C537+C538</f>
        <v>6810886.5</v>
      </c>
    </row>
    <row r="540" spans="1:3" ht="17.25" thickBot="1">
      <c r="A540" s="55"/>
      <c r="B540" s="47"/>
      <c r="C540" s="129"/>
    </row>
    <row r="541" spans="1:3" ht="15" customHeight="1" thickBot="1">
      <c r="A541" s="56">
        <v>37</v>
      </c>
      <c r="B541" s="135" t="s">
        <v>502</v>
      </c>
      <c r="C541" s="136">
        <f>+C539*10%</f>
        <v>681088.65</v>
      </c>
    </row>
    <row r="542" spans="1:3" ht="15" customHeight="1">
      <c r="A542" s="55"/>
      <c r="B542" s="59" t="s">
        <v>902</v>
      </c>
      <c r="C542" s="53">
        <f>INGRESOS!B176+INGRESOS!C176</f>
        <v>113832.71</v>
      </c>
    </row>
    <row r="543" spans="1:3" ht="15.75" customHeight="1">
      <c r="A543" s="55"/>
      <c r="B543" s="47" t="s">
        <v>465</v>
      </c>
      <c r="C543" s="53">
        <f>+C541+C542</f>
        <v>794921.36</v>
      </c>
    </row>
    <row r="544" spans="1:3" ht="23.25" customHeight="1" thickBot="1">
      <c r="A544" s="55"/>
      <c r="B544" s="124" t="s">
        <v>230</v>
      </c>
      <c r="C544" s="54">
        <f>EGRESOS!B39</f>
        <v>777132.2</v>
      </c>
    </row>
    <row r="545" spans="1:3" ht="15" customHeight="1" thickBot="1" thickTop="1">
      <c r="A545" s="55"/>
      <c r="B545" s="45" t="s">
        <v>456</v>
      </c>
      <c r="C545" s="64">
        <f>+C543-C544</f>
        <v>17789.160000000033</v>
      </c>
    </row>
    <row r="546" spans="1:3" s="15" customFormat="1" ht="15" customHeight="1" thickBot="1">
      <c r="A546" s="137"/>
      <c r="B546" s="127"/>
      <c r="C546" s="126"/>
    </row>
    <row r="547" spans="1:3" ht="15" customHeight="1" thickBot="1">
      <c r="A547" s="56">
        <v>38</v>
      </c>
      <c r="B547" s="138" t="s">
        <v>504</v>
      </c>
      <c r="C547" s="136">
        <f>+(C539-C541)*70%</f>
        <v>4290858.494999999</v>
      </c>
    </row>
    <row r="548" spans="1:3" ht="15" customHeight="1">
      <c r="A548" s="55"/>
      <c r="B548" s="59" t="s">
        <v>902</v>
      </c>
      <c r="C548" s="53">
        <f>INGRESOS!B177+INGRESOS!C177</f>
        <v>717146.09</v>
      </c>
    </row>
    <row r="549" spans="1:3" ht="15" customHeight="1">
      <c r="A549" s="55"/>
      <c r="B549" s="139" t="s">
        <v>465</v>
      </c>
      <c r="C549" s="53">
        <f>+C547+C548</f>
        <v>5008004.584999999</v>
      </c>
    </row>
    <row r="550" spans="1:3" ht="21.75" customHeight="1" thickBot="1">
      <c r="A550" s="55"/>
      <c r="B550" s="68" t="s">
        <v>231</v>
      </c>
      <c r="C550" s="54">
        <f>EGRESOS!B40</f>
        <v>4895930.99</v>
      </c>
    </row>
    <row r="551" spans="1:3" ht="15" customHeight="1" thickBot="1" thickTop="1">
      <c r="A551" s="55"/>
      <c r="B551" s="45" t="s">
        <v>456</v>
      </c>
      <c r="C551" s="64">
        <f>+C549-C550</f>
        <v>112073.59499999881</v>
      </c>
    </row>
    <row r="552" spans="1:3" s="15" customFormat="1" ht="15" customHeight="1" thickBot="1">
      <c r="A552" s="137"/>
      <c r="B552" s="127"/>
      <c r="C552" s="126"/>
    </row>
    <row r="553" spans="1:3" ht="15" customHeight="1" thickBot="1">
      <c r="A553" s="56">
        <v>39</v>
      </c>
      <c r="B553" s="106" t="s">
        <v>509</v>
      </c>
      <c r="C553" s="136">
        <f>+C539-C541-C547</f>
        <v>1838939.3550000004</v>
      </c>
    </row>
    <row r="554" spans="1:3" ht="15" customHeight="1">
      <c r="A554" s="55"/>
      <c r="B554" s="59" t="s">
        <v>902</v>
      </c>
      <c r="C554" s="53">
        <f>INGRESOS!B178+INGRESOS!C178</f>
        <v>0</v>
      </c>
    </row>
    <row r="555" spans="1:3" ht="15" customHeight="1">
      <c r="A555" s="55"/>
      <c r="B555" s="140" t="s">
        <v>455</v>
      </c>
      <c r="C555" s="126">
        <f>+C553+C554</f>
        <v>1838939.3550000004</v>
      </c>
    </row>
    <row r="556" spans="1:3" ht="15" customHeight="1">
      <c r="A556" s="55"/>
      <c r="B556" s="68" t="s">
        <v>510</v>
      </c>
      <c r="C556" s="53">
        <f>SUM(C557:C558)</f>
        <v>0</v>
      </c>
    </row>
    <row r="557" spans="1:3" ht="15" customHeight="1">
      <c r="A557" s="55"/>
      <c r="B557" s="206" t="s">
        <v>324</v>
      </c>
      <c r="C557" s="205">
        <v>0</v>
      </c>
    </row>
    <row r="558" spans="1:3" ht="15" customHeight="1" thickBot="1">
      <c r="A558" s="55"/>
      <c r="B558" s="206" t="s">
        <v>233</v>
      </c>
      <c r="C558" s="213">
        <v>0</v>
      </c>
    </row>
    <row r="559" spans="1:3" ht="15" customHeight="1" thickBot="1" thickTop="1">
      <c r="A559" s="55"/>
      <c r="B559" s="45" t="s">
        <v>456</v>
      </c>
      <c r="C559" s="64">
        <f>C555-C556</f>
        <v>1838939.3550000004</v>
      </c>
    </row>
    <row r="560" spans="1:3" s="169" customFormat="1" ht="15.75" customHeight="1">
      <c r="A560" s="57"/>
      <c r="B560" s="35"/>
      <c r="C560" s="36"/>
    </row>
    <row r="561" spans="1:3" s="169" customFormat="1" ht="15.75" customHeight="1" thickBot="1">
      <c r="A561" s="57"/>
      <c r="B561" s="35"/>
      <c r="C561" s="36"/>
    </row>
    <row r="562" spans="1:3" s="169" customFormat="1" ht="21.75" customHeight="1" thickBot="1">
      <c r="A562" s="56">
        <v>40</v>
      </c>
      <c r="B562" s="817" t="s">
        <v>511</v>
      </c>
      <c r="C562" s="814"/>
    </row>
    <row r="563" spans="1:3" ht="16.5">
      <c r="A563" s="55"/>
      <c r="B563" s="59"/>
      <c r="C563" s="60"/>
    </row>
    <row r="564" spans="1:3" ht="16.5">
      <c r="A564" s="55"/>
      <c r="B564" s="59" t="s">
        <v>903</v>
      </c>
      <c r="C564" s="42">
        <f>INGRESOS!B211+INGRESOS!C211</f>
        <v>0</v>
      </c>
    </row>
    <row r="565" spans="1:3" ht="17.25" thickBot="1">
      <c r="A565" s="55"/>
      <c r="B565" s="59" t="s">
        <v>471</v>
      </c>
      <c r="C565" s="42">
        <f>INGRESOS!B105+INGRESOS!C105</f>
        <v>0</v>
      </c>
    </row>
    <row r="566" spans="1:3" ht="17.25" thickTop="1">
      <c r="A566" s="55"/>
      <c r="B566" s="128" t="s">
        <v>205</v>
      </c>
      <c r="C566" s="141">
        <f>+C564+C565</f>
        <v>0</v>
      </c>
    </row>
    <row r="567" spans="1:3" ht="18" customHeight="1">
      <c r="A567" s="55"/>
      <c r="B567" s="212" t="s">
        <v>203</v>
      </c>
      <c r="C567" s="210">
        <v>0</v>
      </c>
    </row>
    <row r="568" spans="1:3" ht="17.25" thickBot="1">
      <c r="A568" s="55"/>
      <c r="B568" s="59" t="s">
        <v>204</v>
      </c>
      <c r="C568" s="42">
        <f>+C567</f>
        <v>0</v>
      </c>
    </row>
    <row r="569" spans="1:3" ht="17.25" thickBot="1">
      <c r="A569" s="55"/>
      <c r="B569" s="45" t="s">
        <v>472</v>
      </c>
      <c r="C569" s="64">
        <f>+C566-C568</f>
        <v>0</v>
      </c>
    </row>
    <row r="570" spans="1:3" ht="17.25" thickBot="1">
      <c r="A570" s="55"/>
      <c r="B570" s="31"/>
      <c r="C570" s="31"/>
    </row>
    <row r="571" spans="1:3" ht="17.25" thickBot="1">
      <c r="A571" s="56">
        <v>41</v>
      </c>
      <c r="B571" s="817" t="s">
        <v>512</v>
      </c>
      <c r="C571" s="814"/>
    </row>
    <row r="572" spans="1:3" ht="16.5">
      <c r="A572" s="55"/>
      <c r="B572" s="59"/>
      <c r="C572" s="60"/>
    </row>
    <row r="573" spans="1:3" ht="16.5">
      <c r="A573" s="55"/>
      <c r="B573" s="59" t="s">
        <v>903</v>
      </c>
      <c r="C573" s="42">
        <f>INGRESOS!B217+INGRESOS!C217</f>
        <v>6159712</v>
      </c>
    </row>
    <row r="574" spans="1:3" ht="17.25" thickBot="1">
      <c r="A574" s="55"/>
      <c r="B574" s="59" t="s">
        <v>471</v>
      </c>
      <c r="C574" s="42">
        <f>INGRESOS!B125+INGRESOS!C125</f>
        <v>54705233</v>
      </c>
    </row>
    <row r="575" spans="1:3" ht="17.25" thickTop="1">
      <c r="A575" s="55"/>
      <c r="B575" s="128" t="s">
        <v>205</v>
      </c>
      <c r="C575" s="141">
        <f>+C573+C574</f>
        <v>60864945</v>
      </c>
    </row>
    <row r="576" spans="1:3" ht="14.25" customHeight="1">
      <c r="A576" s="55"/>
      <c r="B576" s="59"/>
      <c r="C576" s="60"/>
    </row>
    <row r="577" spans="1:3" ht="16.5">
      <c r="A577" s="55"/>
      <c r="B577" s="128" t="s">
        <v>513</v>
      </c>
      <c r="C577" s="60"/>
    </row>
    <row r="578" spans="1:3" ht="16.5">
      <c r="A578" s="55"/>
      <c r="B578" s="142" t="s">
        <v>517</v>
      </c>
      <c r="C578" s="42">
        <f>EGRESOS!B77</f>
        <v>62577236.19</v>
      </c>
    </row>
    <row r="579" spans="1:3" ht="16.5">
      <c r="A579" s="55"/>
      <c r="B579" s="142" t="s">
        <v>516</v>
      </c>
      <c r="C579" s="42">
        <f>EGRESOS!B78</f>
        <v>0</v>
      </c>
    </row>
    <row r="580" spans="1:3" ht="16.5">
      <c r="A580" s="55"/>
      <c r="B580" s="142" t="s">
        <v>518</v>
      </c>
      <c r="C580" s="122">
        <f>SUM(C581:C582)</f>
        <v>0</v>
      </c>
    </row>
    <row r="581" spans="1:3" ht="16.5">
      <c r="A581" s="55"/>
      <c r="B581" s="216" t="s">
        <v>239</v>
      </c>
      <c r="C581" s="210">
        <v>0</v>
      </c>
    </row>
    <row r="582" spans="1:3" ht="16.5">
      <c r="A582" s="55"/>
      <c r="B582" s="216" t="s">
        <v>239</v>
      </c>
      <c r="C582" s="210">
        <v>0</v>
      </c>
    </row>
    <row r="583" spans="1:3" ht="17.25" thickBot="1">
      <c r="A583" s="55"/>
      <c r="B583" s="143" t="s">
        <v>519</v>
      </c>
      <c r="C583" s="122">
        <f>C578+C579+C580</f>
        <v>62577236.19</v>
      </c>
    </row>
    <row r="584" spans="1:3" ht="17.25" thickBot="1">
      <c r="A584" s="55"/>
      <c r="B584" s="45" t="s">
        <v>472</v>
      </c>
      <c r="C584" s="64">
        <f>+C575-C583</f>
        <v>-1712291.1899999976</v>
      </c>
    </row>
    <row r="585" spans="1:3" ht="16.5">
      <c r="A585" s="55"/>
      <c r="B585" s="31"/>
      <c r="C585" s="31"/>
    </row>
    <row r="586" spans="1:3" ht="17.25" thickBot="1">
      <c r="A586" s="55"/>
      <c r="B586" s="31"/>
      <c r="C586" s="31"/>
    </row>
    <row r="587" spans="1:3" ht="34.5" customHeight="1" thickBot="1">
      <c r="A587" s="56">
        <v>42</v>
      </c>
      <c r="B587" s="813" t="s">
        <v>520</v>
      </c>
      <c r="C587" s="814"/>
    </row>
    <row r="588" spans="1:3" ht="16.5">
      <c r="A588" s="55"/>
      <c r="B588" s="47"/>
      <c r="C588" s="129"/>
    </row>
    <row r="589" spans="1:3" ht="16.5">
      <c r="A589" s="55"/>
      <c r="B589" s="47" t="s">
        <v>897</v>
      </c>
      <c r="C589" s="53">
        <f>INGRESOS!B218+INGRESOS!C218</f>
        <v>12564077.36</v>
      </c>
    </row>
    <row r="590" spans="1:3" ht="17.25" thickBot="1">
      <c r="A590" s="55"/>
      <c r="B590" s="47" t="s">
        <v>522</v>
      </c>
      <c r="C590" s="53">
        <f>INGRESOS!B115+INGRESOS!C115</f>
        <v>0</v>
      </c>
    </row>
    <row r="591" spans="1:3" ht="17.25" thickTop="1">
      <c r="A591" s="55"/>
      <c r="B591" s="127" t="s">
        <v>205</v>
      </c>
      <c r="C591" s="144">
        <f>SUM(C589:C590)</f>
        <v>12564077.36</v>
      </c>
    </row>
    <row r="592" spans="1:3" ht="17.25" thickBot="1">
      <c r="A592" s="55"/>
      <c r="B592" s="204" t="s">
        <v>203</v>
      </c>
      <c r="C592" s="205">
        <v>0</v>
      </c>
    </row>
    <row r="593" spans="1:3" ht="17.25" thickBot="1">
      <c r="A593" s="55"/>
      <c r="B593" s="45" t="s">
        <v>472</v>
      </c>
      <c r="C593" s="64">
        <f>C591-C592</f>
        <v>12564077.36</v>
      </c>
    </row>
    <row r="594" spans="1:3" ht="16.5">
      <c r="A594" s="55"/>
      <c r="B594" s="31"/>
      <c r="C594" s="31"/>
    </row>
    <row r="595" spans="1:3" ht="17.25" thickBot="1">
      <c r="A595" s="55"/>
      <c r="B595" s="31"/>
      <c r="C595" s="31"/>
    </row>
    <row r="596" spans="1:3" ht="17.25" thickBot="1">
      <c r="A596" s="56">
        <v>43</v>
      </c>
      <c r="B596" s="813" t="s">
        <v>370</v>
      </c>
      <c r="C596" s="814"/>
    </row>
    <row r="597" spans="1:3" ht="16.5">
      <c r="A597" s="55"/>
      <c r="B597" s="59"/>
      <c r="C597" s="60"/>
    </row>
    <row r="598" spans="1:3" ht="16.5">
      <c r="A598" s="55"/>
      <c r="B598" s="47" t="s">
        <v>897</v>
      </c>
      <c r="C598" s="42">
        <f>INGRESOS!B243+INGRESOS!C243</f>
        <v>0</v>
      </c>
    </row>
    <row r="599" spans="1:3" ht="17.25" thickBot="1">
      <c r="A599" s="55"/>
      <c r="B599" s="59" t="s">
        <v>522</v>
      </c>
      <c r="C599" s="210">
        <v>0</v>
      </c>
    </row>
    <row r="600" spans="1:3" ht="17.25" thickTop="1">
      <c r="A600" s="55"/>
      <c r="B600" s="128" t="s">
        <v>205</v>
      </c>
      <c r="C600" s="141">
        <f>SUM(C598:C599)</f>
        <v>0</v>
      </c>
    </row>
    <row r="601" spans="1:3" ht="17.25" thickBot="1">
      <c r="A601" s="55"/>
      <c r="B601" s="212" t="s">
        <v>203</v>
      </c>
      <c r="C601" s="210">
        <v>0</v>
      </c>
    </row>
    <row r="602" spans="1:3" ht="17.25" thickBot="1">
      <c r="A602" s="55"/>
      <c r="B602" s="45" t="s">
        <v>472</v>
      </c>
      <c r="C602" s="64">
        <f>C600-C601</f>
        <v>0</v>
      </c>
    </row>
    <row r="603" spans="1:3" ht="17.25" thickBot="1">
      <c r="A603" s="55"/>
      <c r="B603" s="31"/>
      <c r="C603" s="31"/>
    </row>
    <row r="604" spans="1:3" ht="17.25" thickBot="1">
      <c r="A604" s="56">
        <v>44</v>
      </c>
      <c r="B604" s="813" t="s">
        <v>241</v>
      </c>
      <c r="C604" s="814"/>
    </row>
    <row r="605" spans="1:3" ht="16.5">
      <c r="A605" s="55"/>
      <c r="B605" s="59"/>
      <c r="C605" s="60"/>
    </row>
    <row r="606" spans="1:3" ht="16.5">
      <c r="A606" s="55"/>
      <c r="B606" s="47" t="s">
        <v>897</v>
      </c>
      <c r="C606" s="42">
        <f>INGRESOS!B245+INGRESOS!C245</f>
        <v>0</v>
      </c>
    </row>
    <row r="607" spans="1:3" ht="17.25" thickBot="1">
      <c r="A607" s="55"/>
      <c r="B607" s="59" t="s">
        <v>522</v>
      </c>
      <c r="C607" s="210">
        <v>0</v>
      </c>
    </row>
    <row r="608" spans="1:3" ht="17.25" thickTop="1">
      <c r="A608" s="55"/>
      <c r="B608" s="128" t="s">
        <v>205</v>
      </c>
      <c r="C608" s="141">
        <f>SUM(C606:C607)</f>
        <v>0</v>
      </c>
    </row>
    <row r="609" spans="1:3" ht="17.25" thickBot="1">
      <c r="A609" s="55"/>
      <c r="B609" s="212" t="s">
        <v>203</v>
      </c>
      <c r="C609" s="210">
        <v>0</v>
      </c>
    </row>
    <row r="610" spans="1:3" ht="17.25" thickBot="1">
      <c r="A610" s="55"/>
      <c r="B610" s="45" t="s">
        <v>472</v>
      </c>
      <c r="C610" s="64">
        <f>C608-C609</f>
        <v>0</v>
      </c>
    </row>
    <row r="611" spans="1:3" ht="16.5">
      <c r="A611" s="55"/>
      <c r="B611" s="31"/>
      <c r="C611" s="31"/>
    </row>
    <row r="612" spans="1:3" ht="17.25" thickBot="1">
      <c r="A612" s="55"/>
      <c r="B612" s="31"/>
      <c r="C612" s="31"/>
    </row>
    <row r="613" spans="1:3" ht="17.25" thickBot="1">
      <c r="A613" s="56">
        <v>45</v>
      </c>
      <c r="B613" s="813" t="str">
        <f>INGRESOS!A216</f>
        <v>Fondo recursos PL-480</v>
      </c>
      <c r="C613" s="814"/>
    </row>
    <row r="614" spans="1:3" ht="16.5">
      <c r="A614" s="55"/>
      <c r="B614" s="59"/>
      <c r="C614" s="60"/>
    </row>
    <row r="615" spans="1:3" ht="16.5">
      <c r="A615" s="55"/>
      <c r="B615" s="47" t="s">
        <v>897</v>
      </c>
      <c r="C615" s="42">
        <f>INGRESOS!B216+INGRESOS!C216</f>
        <v>0</v>
      </c>
    </row>
    <row r="616" spans="1:3" ht="17.25" thickBot="1">
      <c r="A616" s="55"/>
      <c r="B616" s="59" t="s">
        <v>471</v>
      </c>
      <c r="C616" s="42">
        <f>INGRESOS!B106+INGRESOS!C106</f>
        <v>0</v>
      </c>
    </row>
    <row r="617" spans="1:3" ht="17.25" thickTop="1">
      <c r="A617" s="55"/>
      <c r="B617" s="128" t="s">
        <v>205</v>
      </c>
      <c r="C617" s="141">
        <f>SUM(C615:C616)</f>
        <v>0</v>
      </c>
    </row>
    <row r="618" spans="1:3" ht="17.25" thickBot="1">
      <c r="A618" s="55"/>
      <c r="B618" s="212" t="s">
        <v>203</v>
      </c>
      <c r="C618" s="210">
        <v>0</v>
      </c>
    </row>
    <row r="619" spans="1:3" ht="17.25" thickBot="1">
      <c r="A619" s="55"/>
      <c r="B619" s="45" t="s">
        <v>472</v>
      </c>
      <c r="C619" s="64">
        <f>C617-C618</f>
        <v>0</v>
      </c>
    </row>
    <row r="620" spans="1:3" ht="17.25" thickBot="1">
      <c r="A620" s="55"/>
      <c r="B620" s="31"/>
      <c r="C620" s="31"/>
    </row>
    <row r="621" spans="1:3" ht="17.25" thickBot="1">
      <c r="A621" s="56">
        <v>46</v>
      </c>
      <c r="B621" s="813" t="str">
        <f>INGRESOS!A29</f>
        <v>Impuesto sobre palma africana y producción de aceite</v>
      </c>
      <c r="C621" s="814"/>
    </row>
    <row r="622" spans="1:3" ht="16.5">
      <c r="A622" s="55"/>
      <c r="B622" s="59"/>
      <c r="C622" s="60"/>
    </row>
    <row r="623" spans="1:3" ht="16.5">
      <c r="A623" s="55"/>
      <c r="B623" s="59" t="s">
        <v>903</v>
      </c>
      <c r="C623" s="210">
        <v>0</v>
      </c>
    </row>
    <row r="624" spans="1:3" ht="17.25" thickBot="1">
      <c r="A624" s="55"/>
      <c r="B624" s="59" t="s">
        <v>471</v>
      </c>
      <c r="C624" s="42">
        <f>INGRESOS!B29+INGRESOS!C29</f>
        <v>0</v>
      </c>
    </row>
    <row r="625" spans="1:3" ht="17.25" thickTop="1">
      <c r="A625" s="55"/>
      <c r="B625" s="128" t="s">
        <v>205</v>
      </c>
      <c r="C625" s="141">
        <f>C623+C624</f>
        <v>0</v>
      </c>
    </row>
    <row r="626" spans="1:3" ht="17.25" thickBot="1">
      <c r="A626" s="55"/>
      <c r="B626" s="212" t="s">
        <v>203</v>
      </c>
      <c r="C626" s="210">
        <v>0</v>
      </c>
    </row>
    <row r="627" spans="1:3" ht="17.25" thickBot="1">
      <c r="A627" s="55"/>
      <c r="B627" s="45" t="s">
        <v>472</v>
      </c>
      <c r="C627" s="64">
        <f>C625-C626</f>
        <v>0</v>
      </c>
    </row>
    <row r="628" spans="1:3" s="169" customFormat="1" ht="17.25" thickBot="1">
      <c r="A628" s="57"/>
      <c r="B628" s="35"/>
      <c r="C628" s="35"/>
    </row>
    <row r="629" spans="1:3" s="169" customFormat="1" ht="17.25" thickBot="1">
      <c r="A629" s="56">
        <v>47</v>
      </c>
      <c r="B629" s="813" t="s">
        <v>379</v>
      </c>
      <c r="C629" s="814"/>
    </row>
    <row r="630" spans="1:3" s="169" customFormat="1" ht="16.5">
      <c r="A630" s="55"/>
      <c r="B630" s="59"/>
      <c r="C630" s="60"/>
    </row>
    <row r="631" spans="1:3" s="169" customFormat="1" ht="16.5">
      <c r="A631" s="55"/>
      <c r="B631" s="59" t="s">
        <v>903</v>
      </c>
      <c r="C631" s="42">
        <f>INGRESOS!B220+INGRESOS!C220</f>
        <v>0</v>
      </c>
    </row>
    <row r="632" spans="1:3" s="169" customFormat="1" ht="17.25" thickBot="1">
      <c r="A632" s="55"/>
      <c r="B632" s="59" t="s">
        <v>471</v>
      </c>
      <c r="C632" s="42">
        <f>INGRESOS!B43+INGRESOS!C43</f>
        <v>0</v>
      </c>
    </row>
    <row r="633" spans="1:3" s="169" customFormat="1" ht="17.25" thickTop="1">
      <c r="A633" s="55"/>
      <c r="B633" s="128" t="s">
        <v>205</v>
      </c>
      <c r="C633" s="141">
        <f>C631+C632</f>
        <v>0</v>
      </c>
    </row>
    <row r="634" spans="1:3" s="169" customFormat="1" ht="33.75" thickBot="1">
      <c r="A634" s="55"/>
      <c r="B634" s="352" t="str">
        <f>EGRESOS!A88</f>
        <v>Gastos realizados con los recursos del impuesto por movilización de carga portuaria Ley 5582 </v>
      </c>
      <c r="C634" s="42">
        <f>EGRESOS!B88</f>
        <v>0</v>
      </c>
    </row>
    <row r="635" spans="1:3" s="169" customFormat="1" ht="17.25" thickBot="1">
      <c r="A635" s="55"/>
      <c r="B635" s="45" t="s">
        <v>472</v>
      </c>
      <c r="C635" s="64">
        <f>C633-C634</f>
        <v>0</v>
      </c>
    </row>
    <row r="636" spans="1:3" s="169" customFormat="1" ht="17.25" thickBot="1">
      <c r="A636" s="57"/>
      <c r="B636" s="35"/>
      <c r="C636" s="35"/>
    </row>
    <row r="637" spans="1:3" s="169" customFormat="1" ht="17.25" thickBot="1">
      <c r="A637" s="56">
        <v>48</v>
      </c>
      <c r="B637" s="813" t="s">
        <v>382</v>
      </c>
      <c r="C637" s="814"/>
    </row>
    <row r="638" spans="1:3" s="169" customFormat="1" ht="16.5">
      <c r="A638" s="55"/>
      <c r="B638" s="59"/>
      <c r="C638" s="60"/>
    </row>
    <row r="639" spans="1:3" s="169" customFormat="1" ht="16.5">
      <c r="A639" s="55"/>
      <c r="B639" s="59" t="s">
        <v>903</v>
      </c>
      <c r="C639" s="42">
        <f>INGRESOS!B221+INGRESOS!C221</f>
        <v>0</v>
      </c>
    </row>
    <row r="640" spans="1:3" s="169" customFormat="1" ht="17.25" thickBot="1">
      <c r="A640" s="55"/>
      <c r="B640" s="59" t="s">
        <v>471</v>
      </c>
      <c r="C640" s="42">
        <f>INGRESOS!B44+INGRESOS!C44</f>
        <v>0</v>
      </c>
    </row>
    <row r="641" spans="1:3" s="169" customFormat="1" ht="17.25" thickTop="1">
      <c r="A641" s="55"/>
      <c r="B641" s="128" t="s">
        <v>205</v>
      </c>
      <c r="C641" s="141">
        <f>C639+C640</f>
        <v>0</v>
      </c>
    </row>
    <row r="642" spans="1:3" s="169" customFormat="1" ht="33.75" thickBot="1">
      <c r="A642" s="55"/>
      <c r="B642" s="352" t="str">
        <f>EGRESOS!A89</f>
        <v>Gastos realizados con los recursos del impuesto por movilización de carga portuaria Ley 4429</v>
      </c>
      <c r="C642" s="42">
        <f>EGRESOS!B89</f>
        <v>0</v>
      </c>
    </row>
    <row r="643" spans="1:3" s="169" customFormat="1" ht="17.25" thickBot="1">
      <c r="A643" s="55"/>
      <c r="B643" s="45" t="s">
        <v>472</v>
      </c>
      <c r="C643" s="64">
        <f>C641-C642</f>
        <v>0</v>
      </c>
    </row>
    <row r="644" spans="1:3" s="169" customFormat="1" ht="17.25" thickBot="1">
      <c r="A644" s="57"/>
      <c r="B644" s="35"/>
      <c r="C644" s="35"/>
    </row>
    <row r="645" spans="1:3" s="169" customFormat="1" ht="17.25" thickBot="1">
      <c r="A645" s="56">
        <v>49</v>
      </c>
      <c r="B645" s="813" t="s">
        <v>383</v>
      </c>
      <c r="C645" s="814"/>
    </row>
    <row r="646" spans="1:3" s="169" customFormat="1" ht="16.5">
      <c r="A646" s="55"/>
      <c r="B646" s="59"/>
      <c r="C646" s="60"/>
    </row>
    <row r="647" spans="1:3" s="169" customFormat="1" ht="16.5">
      <c r="A647" s="55"/>
      <c r="B647" s="59" t="s">
        <v>903</v>
      </c>
      <c r="C647" s="42">
        <f>INGRESOS!B222+INGRESOS!C222</f>
        <v>0</v>
      </c>
    </row>
    <row r="648" spans="1:3" s="169" customFormat="1" ht="17.25" thickBot="1">
      <c r="A648" s="55"/>
      <c r="B648" s="59" t="s">
        <v>471</v>
      </c>
      <c r="C648" s="42">
        <f>INGRESOS!B45+INGRESOS!C45</f>
        <v>0</v>
      </c>
    </row>
    <row r="649" spans="1:3" s="169" customFormat="1" ht="17.25" thickTop="1">
      <c r="A649" s="55"/>
      <c r="B649" s="128" t="s">
        <v>205</v>
      </c>
      <c r="C649" s="141">
        <f>C647+C648</f>
        <v>0</v>
      </c>
    </row>
    <row r="650" spans="1:3" s="169" customFormat="1" ht="33.75" thickBot="1">
      <c r="A650" s="55"/>
      <c r="B650" s="352" t="str">
        <f>EGRESOS!A90</f>
        <v>Gastos realizados con los recursos del impuesto por movilización de carga portuaria Ley 6975</v>
      </c>
      <c r="C650" s="42">
        <f>EGRESOS!B90</f>
        <v>0</v>
      </c>
    </row>
    <row r="651" spans="1:3" s="169" customFormat="1" ht="17.25" thickBot="1">
      <c r="A651" s="55"/>
      <c r="B651" s="45" t="s">
        <v>472</v>
      </c>
      <c r="C651" s="64">
        <f>C649-C650</f>
        <v>0</v>
      </c>
    </row>
    <row r="652" spans="1:3" s="169" customFormat="1" ht="17.25" thickBot="1">
      <c r="A652" s="57"/>
      <c r="B652" s="35"/>
      <c r="C652" s="35"/>
    </row>
    <row r="653" spans="1:3" s="169" customFormat="1" ht="17.25" thickBot="1">
      <c r="A653" s="56">
        <v>50</v>
      </c>
      <c r="B653" s="813" t="s">
        <v>384</v>
      </c>
      <c r="C653" s="814"/>
    </row>
    <row r="654" spans="1:3" s="169" customFormat="1" ht="16.5">
      <c r="A654" s="55"/>
      <c r="B654" s="59"/>
      <c r="C654" s="60"/>
    </row>
    <row r="655" spans="1:3" s="169" customFormat="1" ht="16.5">
      <c r="A655" s="55"/>
      <c r="B655" s="59" t="s">
        <v>903</v>
      </c>
      <c r="C655" s="42">
        <f>INGRESOS!B223+INGRESOS!C223</f>
        <v>0</v>
      </c>
    </row>
    <row r="656" spans="1:3" s="169" customFormat="1" ht="17.25" thickBot="1">
      <c r="A656" s="55"/>
      <c r="B656" s="59" t="s">
        <v>471</v>
      </c>
      <c r="C656" s="42">
        <f>INGRESOS!B48+INGRESOS!C48</f>
        <v>0</v>
      </c>
    </row>
    <row r="657" spans="1:3" s="169" customFormat="1" ht="17.25" thickTop="1">
      <c r="A657" s="55"/>
      <c r="B657" s="128" t="s">
        <v>205</v>
      </c>
      <c r="C657" s="141">
        <f>C655+C656</f>
        <v>0</v>
      </c>
    </row>
    <row r="658" spans="1:3" s="169" customFormat="1" ht="32.25" customHeight="1" thickBot="1">
      <c r="A658" s="55"/>
      <c r="B658" s="352" t="str">
        <f>EGRESOS!A91</f>
        <v>Gastos realizados con los recursos del Impuesto a personas que entran y salen del país Ley Nº 7866</v>
      </c>
      <c r="C658" s="42">
        <f>EGRESOS!B91</f>
        <v>0</v>
      </c>
    </row>
    <row r="659" spans="1:3" s="169" customFormat="1" ht="17.25" thickBot="1">
      <c r="A659" s="55"/>
      <c r="B659" s="45" t="s">
        <v>472</v>
      </c>
      <c r="C659" s="64">
        <f>C657-C658</f>
        <v>0</v>
      </c>
    </row>
    <row r="660" spans="1:3" s="169" customFormat="1" ht="17.25" thickBot="1">
      <c r="A660" s="137"/>
      <c r="B660" s="121"/>
      <c r="C660" s="530"/>
    </row>
    <row r="661" spans="1:3" s="169" customFormat="1" ht="17.25" thickBot="1">
      <c r="A661" s="56">
        <v>51</v>
      </c>
      <c r="B661" s="813" t="s">
        <v>696</v>
      </c>
      <c r="C661" s="814"/>
    </row>
    <row r="662" spans="1:3" s="169" customFormat="1" ht="16.5">
      <c r="A662" s="55"/>
      <c r="B662" s="47"/>
      <c r="C662" s="129"/>
    </row>
    <row r="663" spans="1:3" s="169" customFormat="1" ht="16.5">
      <c r="A663" s="55"/>
      <c r="B663" s="47" t="s">
        <v>897</v>
      </c>
      <c r="C663" s="53">
        <f>INGRESOS!B219+INGRESOS!C219</f>
        <v>0</v>
      </c>
    </row>
    <row r="664" spans="1:3" s="169" customFormat="1" ht="17.25" thickBot="1">
      <c r="A664" s="55"/>
      <c r="B664" s="47" t="s">
        <v>522</v>
      </c>
      <c r="C664" s="53">
        <f>+INGRESOS!B134+INGRESOS!C134</f>
        <v>0</v>
      </c>
    </row>
    <row r="665" spans="1:3" s="169" customFormat="1" ht="17.25" thickTop="1">
      <c r="A665" s="55"/>
      <c r="B665" s="127" t="s">
        <v>205</v>
      </c>
      <c r="C665" s="144">
        <f>SUM(C663:C664)</f>
        <v>0</v>
      </c>
    </row>
    <row r="666" spans="1:3" s="169" customFormat="1" ht="16.5">
      <c r="A666" s="55"/>
      <c r="B666" s="127"/>
      <c r="C666" s="126"/>
    </row>
    <row r="667" spans="1:3" s="169" customFormat="1" ht="16.5">
      <c r="A667" s="55"/>
      <c r="B667" s="204" t="s">
        <v>697</v>
      </c>
      <c r="C667" s="531">
        <f>SUM(C668:C670)</f>
        <v>0</v>
      </c>
    </row>
    <row r="668" spans="1:3" s="169" customFormat="1" ht="16.5">
      <c r="A668" s="55"/>
      <c r="B668" s="127" t="s">
        <v>675</v>
      </c>
      <c r="C668" s="53">
        <v>0</v>
      </c>
    </row>
    <row r="669" spans="1:3" s="169" customFormat="1" ht="16.5">
      <c r="A669" s="55"/>
      <c r="B669" s="127" t="s">
        <v>675</v>
      </c>
      <c r="C669" s="53">
        <v>0</v>
      </c>
    </row>
    <row r="670" spans="1:3" s="169" customFormat="1" ht="16.5">
      <c r="A670" s="55"/>
      <c r="B670" s="127" t="s">
        <v>675</v>
      </c>
      <c r="C670" s="53">
        <v>0</v>
      </c>
    </row>
    <row r="671" spans="1:3" s="169" customFormat="1" ht="17.25" thickBot="1">
      <c r="A671" s="55"/>
      <c r="B671" s="1"/>
      <c r="C671" s="532"/>
    </row>
    <row r="672" spans="1:3" s="169" customFormat="1" ht="17.25" thickBot="1">
      <c r="A672" s="55"/>
      <c r="B672" s="45" t="s">
        <v>472</v>
      </c>
      <c r="C672" s="64">
        <f>+C665-C667</f>
        <v>0</v>
      </c>
    </row>
    <row r="673" spans="1:3" s="169" customFormat="1" ht="17.25" thickBot="1">
      <c r="A673" s="57"/>
      <c r="B673" s="35"/>
      <c r="C673" s="35"/>
    </row>
    <row r="674" spans="1:5" ht="17.25" thickBot="1">
      <c r="A674" s="56">
        <v>52</v>
      </c>
      <c r="B674" s="813" t="str">
        <f>+INGRESOS!A111</f>
        <v>Aporte del Consejo de Seguridad Vial, Multas por Infracción a la Ley de Tránsito, Ley 9078-2013</v>
      </c>
      <c r="C674" s="814"/>
      <c r="D674" s="169"/>
      <c r="E674" s="169"/>
    </row>
    <row r="675" spans="1:5" ht="16.5">
      <c r="A675" s="55"/>
      <c r="B675" s="59"/>
      <c r="C675" s="60"/>
      <c r="D675" s="169"/>
      <c r="E675" s="169"/>
    </row>
    <row r="676" spans="1:5" ht="16.5">
      <c r="A676" s="55"/>
      <c r="B676" s="59" t="s">
        <v>897</v>
      </c>
      <c r="C676" s="210">
        <f>+INGRESOS!B173</f>
        <v>0</v>
      </c>
      <c r="D676" s="169"/>
      <c r="E676" s="169"/>
    </row>
    <row r="677" spans="1:5" ht="16.5">
      <c r="A677" s="55"/>
      <c r="B677" s="59" t="s">
        <v>471</v>
      </c>
      <c r="C677" s="42">
        <f>+INGRESOS!C111</f>
        <v>0</v>
      </c>
      <c r="D677" s="169"/>
      <c r="E677" s="169"/>
    </row>
    <row r="678" spans="1:5" ht="17.25" thickBot="1">
      <c r="A678" s="55"/>
      <c r="B678" s="59" t="s">
        <v>316</v>
      </c>
      <c r="C678" s="42">
        <f>+INGRESOS!C173</f>
        <v>0</v>
      </c>
      <c r="D678" s="169"/>
      <c r="E678" s="169"/>
    </row>
    <row r="679" spans="1:5" ht="17.25" thickTop="1">
      <c r="A679" s="55"/>
      <c r="B679" s="128" t="s">
        <v>205</v>
      </c>
      <c r="C679" s="141">
        <f>C676+C677+C678</f>
        <v>0</v>
      </c>
      <c r="D679" s="169"/>
      <c r="E679" s="169"/>
    </row>
    <row r="680" spans="1:5" ht="16.5">
      <c r="A680" s="55"/>
      <c r="B680" s="59" t="s">
        <v>871</v>
      </c>
      <c r="C680" s="42">
        <v>0</v>
      </c>
      <c r="D680" s="169"/>
      <c r="E680" s="169"/>
    </row>
    <row r="681" spans="1:5" ht="16.5">
      <c r="A681" s="55"/>
      <c r="B681" s="59" t="s">
        <v>872</v>
      </c>
      <c r="C681" s="42">
        <v>0</v>
      </c>
      <c r="D681" s="169"/>
      <c r="E681" s="169"/>
    </row>
    <row r="682" spans="1:5" ht="17.25" thickBot="1">
      <c r="A682" s="55"/>
      <c r="B682" s="212" t="s">
        <v>873</v>
      </c>
      <c r="C682" s="210">
        <v>0</v>
      </c>
      <c r="D682" s="169"/>
      <c r="E682" s="169"/>
    </row>
    <row r="683" spans="1:5" ht="17.25" thickBot="1">
      <c r="A683" s="55"/>
      <c r="B683" s="45" t="s">
        <v>472</v>
      </c>
      <c r="C683" s="64">
        <f>C679-C682-C681-C680</f>
        <v>0</v>
      </c>
      <c r="D683" s="169"/>
      <c r="E683" s="169"/>
    </row>
    <row r="684" spans="1:3" s="169" customFormat="1" ht="17.25" thickBot="1">
      <c r="A684" s="57"/>
      <c r="B684" s="35"/>
      <c r="C684" s="35"/>
    </row>
    <row r="685" spans="1:4" ht="17.25" thickBot="1">
      <c r="A685" s="56">
        <v>53</v>
      </c>
      <c r="B685" s="813" t="str">
        <f>INGRESOS!A49</f>
        <v>Impuesto a personas que salen por puestos fronterizos  del país Ley Nº 9154</v>
      </c>
      <c r="C685" s="814"/>
      <c r="D685" s="684" t="s">
        <v>1000</v>
      </c>
    </row>
    <row r="686" spans="1:3" ht="16.5">
      <c r="A686" s="55"/>
      <c r="B686" s="59"/>
      <c r="C686" s="60"/>
    </row>
    <row r="687" spans="1:3" ht="16.5">
      <c r="A687" s="55"/>
      <c r="B687" s="59" t="s">
        <v>897</v>
      </c>
      <c r="C687" s="210">
        <v>0</v>
      </c>
    </row>
    <row r="688" spans="1:3" ht="16.5">
      <c r="A688" s="55"/>
      <c r="B688" s="59" t="s">
        <v>471</v>
      </c>
      <c r="C688" s="42">
        <f>INGRESOS!B49</f>
        <v>0</v>
      </c>
    </row>
    <row r="689" spans="1:3" ht="17.25" thickBot="1">
      <c r="A689" s="55"/>
      <c r="B689" s="59" t="s">
        <v>316</v>
      </c>
      <c r="C689" s="42">
        <f>INGRESOS!C49</f>
        <v>0</v>
      </c>
    </row>
    <row r="690" spans="1:3" ht="17.25" thickTop="1">
      <c r="A690" s="55"/>
      <c r="B690" s="128" t="s">
        <v>205</v>
      </c>
      <c r="C690" s="141">
        <f>C687+C688+C689</f>
        <v>0</v>
      </c>
    </row>
    <row r="691" spans="1:3" ht="17.25" thickBot="1">
      <c r="A691" s="55"/>
      <c r="B691" s="212" t="s">
        <v>203</v>
      </c>
      <c r="C691" s="210">
        <v>0</v>
      </c>
    </row>
    <row r="692" spans="1:3" ht="17.25" thickBot="1">
      <c r="A692" s="55"/>
      <c r="B692" s="45" t="s">
        <v>472</v>
      </c>
      <c r="C692" s="64">
        <f>C690-C691</f>
        <v>0</v>
      </c>
    </row>
    <row r="693" spans="1:3" s="169" customFormat="1" ht="17.25" thickBot="1">
      <c r="A693" s="57"/>
      <c r="B693" s="35"/>
      <c r="C693" s="35"/>
    </row>
    <row r="694" spans="1:4" ht="17.25" thickBot="1">
      <c r="A694" s="56">
        <v>54</v>
      </c>
      <c r="B694" s="813" t="str">
        <f>INGRESOS!A50</f>
        <v>Impuesto a personas que  salen del país por aeropuertos  Ley Nº 9156</v>
      </c>
      <c r="C694" s="814"/>
      <c r="D694" s="684" t="s">
        <v>1000</v>
      </c>
    </row>
    <row r="695" spans="1:3" ht="16.5">
      <c r="A695" s="55"/>
      <c r="B695" s="59"/>
      <c r="C695" s="60"/>
    </row>
    <row r="696" spans="1:3" ht="16.5">
      <c r="A696" s="55"/>
      <c r="B696" s="59" t="s">
        <v>897</v>
      </c>
      <c r="C696" s="210">
        <v>0</v>
      </c>
    </row>
    <row r="697" spans="1:3" ht="16.5">
      <c r="A697" s="55"/>
      <c r="B697" s="59" t="s">
        <v>471</v>
      </c>
      <c r="C697" s="42">
        <f>INGRESOS!B50</f>
        <v>0</v>
      </c>
    </row>
    <row r="698" spans="1:3" ht="17.25" thickBot="1">
      <c r="A698" s="55"/>
      <c r="B698" s="59" t="s">
        <v>316</v>
      </c>
      <c r="C698" s="42">
        <f>INGRESOS!C50</f>
        <v>0</v>
      </c>
    </row>
    <row r="699" spans="1:3" ht="17.25" thickTop="1">
      <c r="A699" s="55"/>
      <c r="B699" s="128" t="s">
        <v>205</v>
      </c>
      <c r="C699" s="141">
        <f>C696+C697+C698</f>
        <v>0</v>
      </c>
    </row>
    <row r="700" spans="1:3" ht="17.25" thickBot="1">
      <c r="A700" s="55"/>
      <c r="B700" s="212" t="s">
        <v>203</v>
      </c>
      <c r="C700" s="210">
        <v>0</v>
      </c>
    </row>
    <row r="701" spans="1:3" ht="17.25" thickBot="1">
      <c r="A701" s="55"/>
      <c r="B701" s="45" t="s">
        <v>472</v>
      </c>
      <c r="C701" s="64">
        <f>C699-C700</f>
        <v>0</v>
      </c>
    </row>
    <row r="702" spans="1:3" s="169" customFormat="1" ht="17.25" thickBot="1">
      <c r="A702" s="57"/>
      <c r="B702" s="35"/>
      <c r="C702" s="35"/>
    </row>
    <row r="703" spans="1:3" ht="17.25" thickBot="1">
      <c r="A703" s="56">
        <v>55</v>
      </c>
      <c r="B703" s="815" t="s">
        <v>523</v>
      </c>
      <c r="C703" s="816"/>
    </row>
    <row r="704" spans="1:3" ht="16.5">
      <c r="A704" s="55"/>
      <c r="B704" s="59"/>
      <c r="C704" s="60"/>
    </row>
    <row r="705" spans="1:3" ht="16.5">
      <c r="A705" s="55"/>
      <c r="B705" s="59" t="s">
        <v>897</v>
      </c>
      <c r="C705" s="210">
        <v>0</v>
      </c>
    </row>
    <row r="706" spans="1:3" ht="16.5">
      <c r="A706" s="55"/>
      <c r="B706" s="59" t="s">
        <v>471</v>
      </c>
      <c r="C706" s="210">
        <v>0</v>
      </c>
    </row>
    <row r="707" spans="1:3" ht="17.25" thickBot="1">
      <c r="A707" s="55"/>
      <c r="B707" s="59" t="s">
        <v>316</v>
      </c>
      <c r="C707" s="210">
        <v>0</v>
      </c>
    </row>
    <row r="708" spans="1:3" ht="17.25" thickTop="1">
      <c r="A708" s="55"/>
      <c r="B708" s="128" t="s">
        <v>205</v>
      </c>
      <c r="C708" s="141">
        <f>C705+C706+C707</f>
        <v>0</v>
      </c>
    </row>
    <row r="709" spans="1:3" ht="17.25" thickBot="1">
      <c r="A709" s="55"/>
      <c r="B709" s="212" t="s">
        <v>203</v>
      </c>
      <c r="C709" s="210">
        <v>0</v>
      </c>
    </row>
    <row r="710" spans="1:3" ht="17.25" thickBot="1">
      <c r="A710" s="55"/>
      <c r="B710" s="45" t="s">
        <v>472</v>
      </c>
      <c r="C710" s="64">
        <f>C708-C709</f>
        <v>0</v>
      </c>
    </row>
    <row r="711" spans="1:3" s="169" customFormat="1" ht="17.25" thickBot="1">
      <c r="A711" s="57"/>
      <c r="B711" s="35"/>
      <c r="C711" s="35"/>
    </row>
    <row r="712" spans="1:3" ht="17.25" thickBot="1">
      <c r="A712" s="56">
        <v>56</v>
      </c>
      <c r="B712" s="815" t="s">
        <v>523</v>
      </c>
      <c r="C712" s="816"/>
    </row>
    <row r="713" spans="1:3" ht="16.5">
      <c r="A713" s="55"/>
      <c r="B713" s="59"/>
      <c r="C713" s="60"/>
    </row>
    <row r="714" spans="1:3" ht="16.5">
      <c r="A714" s="55"/>
      <c r="B714" s="59" t="s">
        <v>897</v>
      </c>
      <c r="C714" s="210">
        <v>0</v>
      </c>
    </row>
    <row r="715" spans="1:3" ht="16.5">
      <c r="A715" s="55"/>
      <c r="B715" s="59" t="s">
        <v>471</v>
      </c>
      <c r="C715" s="210">
        <v>0</v>
      </c>
    </row>
    <row r="716" spans="1:3" ht="17.25" thickBot="1">
      <c r="A716" s="55"/>
      <c r="B716" s="59" t="s">
        <v>316</v>
      </c>
      <c r="C716" s="210">
        <v>0</v>
      </c>
    </row>
    <row r="717" spans="1:3" ht="17.25" thickTop="1">
      <c r="A717" s="55"/>
      <c r="B717" s="128" t="s">
        <v>205</v>
      </c>
      <c r="C717" s="141">
        <f>C714+C715+C716</f>
        <v>0</v>
      </c>
    </row>
    <row r="718" spans="1:3" ht="17.25" thickBot="1">
      <c r="A718" s="55"/>
      <c r="B718" s="212" t="s">
        <v>203</v>
      </c>
      <c r="C718" s="210">
        <v>0</v>
      </c>
    </row>
    <row r="719" spans="1:3" ht="17.25" thickBot="1">
      <c r="A719" s="55"/>
      <c r="B719" s="45" t="s">
        <v>472</v>
      </c>
      <c r="C719" s="64">
        <f>C717-C718</f>
        <v>0</v>
      </c>
    </row>
    <row r="720" spans="1:3" s="15" customFormat="1" ht="17.25" thickBot="1">
      <c r="A720" s="137"/>
      <c r="B720" s="132"/>
      <c r="C720" s="134"/>
    </row>
    <row r="721" spans="1:3" ht="17.25" thickBot="1">
      <c r="A721" s="56">
        <v>57</v>
      </c>
      <c r="B721" s="815" t="s">
        <v>523</v>
      </c>
      <c r="C721" s="816"/>
    </row>
    <row r="722" spans="1:3" ht="16.5">
      <c r="A722" s="55"/>
      <c r="B722" s="59"/>
      <c r="C722" s="60"/>
    </row>
    <row r="723" spans="1:3" ht="16.5">
      <c r="A723" s="55"/>
      <c r="B723" s="59" t="s">
        <v>897</v>
      </c>
      <c r="C723" s="210">
        <v>0</v>
      </c>
    </row>
    <row r="724" spans="1:3" ht="16.5">
      <c r="A724" s="55"/>
      <c r="B724" s="59" t="s">
        <v>471</v>
      </c>
      <c r="C724" s="210">
        <v>0</v>
      </c>
    </row>
    <row r="725" spans="1:3" ht="17.25" thickBot="1">
      <c r="A725" s="55"/>
      <c r="B725" s="59" t="s">
        <v>316</v>
      </c>
      <c r="C725" s="210">
        <v>0</v>
      </c>
    </row>
    <row r="726" spans="1:3" ht="17.25" thickTop="1">
      <c r="A726" s="55"/>
      <c r="B726" s="128" t="s">
        <v>205</v>
      </c>
      <c r="C726" s="141">
        <f>C723+C724+C725</f>
        <v>0</v>
      </c>
    </row>
    <row r="727" spans="1:3" ht="17.25" thickBot="1">
      <c r="A727" s="55"/>
      <c r="B727" s="212" t="s">
        <v>203</v>
      </c>
      <c r="C727" s="210">
        <v>0</v>
      </c>
    </row>
    <row r="728" spans="1:3" ht="17.25" thickBot="1">
      <c r="A728" s="55"/>
      <c r="B728" s="45" t="s">
        <v>472</v>
      </c>
      <c r="C728" s="64">
        <f>C726-C727</f>
        <v>0</v>
      </c>
    </row>
    <row r="730" spans="1:3" s="15" customFormat="1" ht="16.5">
      <c r="A730" s="137"/>
      <c r="B730" s="121"/>
      <c r="C730" s="530"/>
    </row>
    <row r="731" ht="16.5">
      <c r="B731" s="383" t="s">
        <v>1093</v>
      </c>
    </row>
  </sheetData>
  <sheetProtection password="8FB6" sheet="1"/>
  <mergeCells count="58">
    <mergeCell ref="B423:C423"/>
    <mergeCell ref="B157:C157"/>
    <mergeCell ref="B48:C48"/>
    <mergeCell ref="B65:C65"/>
    <mergeCell ref="B56:C56"/>
    <mergeCell ref="B74:C74"/>
    <mergeCell ref="B96:C96"/>
    <mergeCell ref="B109:C109"/>
    <mergeCell ref="B244:C244"/>
    <mergeCell ref="B351:C351"/>
    <mergeCell ref="B463:C463"/>
    <mergeCell ref="B471:C471"/>
    <mergeCell ref="B562:C562"/>
    <mergeCell ref="B431:C431"/>
    <mergeCell ref="B439:C439"/>
    <mergeCell ref="B447:C447"/>
    <mergeCell ref="B503:C503"/>
    <mergeCell ref="B479:C479"/>
    <mergeCell ref="B512:C512"/>
    <mergeCell ref="B455:C455"/>
    <mergeCell ref="B3:C3"/>
    <mergeCell ref="B4:C4"/>
    <mergeCell ref="B15:C15"/>
    <mergeCell ref="B23:C23"/>
    <mergeCell ref="B661:C661"/>
    <mergeCell ref="B373:C373"/>
    <mergeCell ref="B382:C382"/>
    <mergeCell ref="B406:C406"/>
    <mergeCell ref="B415:C415"/>
    <mergeCell ref="B571:C571"/>
    <mergeCell ref="B362:C362"/>
    <mergeCell ref="B314:C314"/>
    <mergeCell ref="B316:C316"/>
    <mergeCell ref="B31:C31"/>
    <mergeCell ref="B39:C39"/>
    <mergeCell ref="B332:C332"/>
    <mergeCell ref="B342:C342"/>
    <mergeCell ref="B174:C174"/>
    <mergeCell ref="B674:C674"/>
    <mergeCell ref="B520:C520"/>
    <mergeCell ref="B533:C533"/>
    <mergeCell ref="B535:C535"/>
    <mergeCell ref="B487:C487"/>
    <mergeCell ref="B495:C495"/>
    <mergeCell ref="B637:C637"/>
    <mergeCell ref="B587:C587"/>
    <mergeCell ref="B596:C596"/>
    <mergeCell ref="B621:C621"/>
    <mergeCell ref="B629:C629"/>
    <mergeCell ref="B645:C645"/>
    <mergeCell ref="B653:C653"/>
    <mergeCell ref="B604:C604"/>
    <mergeCell ref="B613:C613"/>
    <mergeCell ref="B721:C721"/>
    <mergeCell ref="B685:C685"/>
    <mergeCell ref="B694:C694"/>
    <mergeCell ref="B703:C703"/>
    <mergeCell ref="B712:C712"/>
  </mergeCells>
  <printOptions horizontalCentered="1" verticalCentered="1"/>
  <pageMargins left="0.53" right="0.53" top="0.984251968503937" bottom="0.984251968503937" header="0.5118110236220472" footer="0.5118110236220472"/>
  <pageSetup horizontalDpi="240" verticalDpi="240" orientation="portrait" paperSize="9" scale="90" r:id="rId2"/>
  <headerFooter alignWithMargins="0">
    <oddHeader>&amp;C&amp;A</oddHeader>
    <oddFooter>&amp;CPágina &amp;P</oddFooter>
  </headerFooter>
  <drawing r:id="rId1"/>
</worksheet>
</file>

<file path=xl/worksheets/sheet7.xml><?xml version="1.0" encoding="utf-8"?>
<worksheet xmlns="http://schemas.openxmlformats.org/spreadsheetml/2006/main" xmlns:r="http://schemas.openxmlformats.org/officeDocument/2006/relationships">
  <dimension ref="A1:Q974"/>
  <sheetViews>
    <sheetView showGridLines="0" zoomScale="80" zoomScaleNormal="80" zoomScalePageLayoutView="0" workbookViewId="0" topLeftCell="A1">
      <pane xSplit="11" ySplit="10" topLeftCell="L11" activePane="bottomRight" state="frozen"/>
      <selection pane="topLeft" activeCell="A1" sqref="A1"/>
      <selection pane="topRight" activeCell="G1" sqref="G1"/>
      <selection pane="bottomLeft" activeCell="A7" sqref="A7"/>
      <selection pane="bottomRight" activeCell="J20" sqref="J20"/>
    </sheetView>
  </sheetViews>
  <sheetFormatPr defaultColWidth="11.421875" defaultRowHeight="12.75"/>
  <cols>
    <col min="1" max="1" width="7.28125" style="1" bestFit="1" customWidth="1"/>
    <col min="2" max="2" width="5.28125" style="1" bestFit="1" customWidth="1"/>
    <col min="3" max="3" width="8.140625" style="1" bestFit="1" customWidth="1"/>
    <col min="4" max="4" width="6.7109375" style="1" customWidth="1"/>
    <col min="5" max="5" width="3.00390625" style="1" customWidth="1"/>
    <col min="6" max="6" width="4.421875" style="1" customWidth="1"/>
    <col min="7" max="7" width="4.00390625" style="1" customWidth="1"/>
    <col min="8" max="8" width="3.421875" style="1" customWidth="1"/>
    <col min="9" max="9" width="4.7109375" style="1" customWidth="1"/>
    <col min="10" max="10" width="3.28125" style="1" customWidth="1"/>
    <col min="11" max="11" width="34.28125" style="1" customWidth="1"/>
    <col min="12" max="12" width="19.140625" style="1" customWidth="1"/>
    <col min="13" max="14" width="18.00390625" style="1" customWidth="1"/>
    <col min="15" max="15" width="16.00390625" style="1" customWidth="1"/>
    <col min="16" max="16" width="19.00390625" style="3" customWidth="1"/>
    <col min="17" max="17" width="20.421875" style="3" customWidth="1"/>
    <col min="18" max="16384" width="11.421875" style="1" customWidth="1"/>
  </cols>
  <sheetData>
    <row r="1" spans="1:2" ht="43.5" customHeight="1">
      <c r="A1" s="377" t="str">
        <f>DATOS!A3</f>
        <v>MUNICIPALIDAD DE FLORES</v>
      </c>
      <c r="B1" s="371"/>
    </row>
    <row r="2" spans="1:17" s="15" customFormat="1" ht="41.25" customHeight="1">
      <c r="A2" s="828"/>
      <c r="B2" s="828"/>
      <c r="C2" s="828"/>
      <c r="D2" s="828"/>
      <c r="E2" s="828"/>
      <c r="F2" s="825" t="s">
        <v>195</v>
      </c>
      <c r="G2" s="825"/>
      <c r="H2" s="825"/>
      <c r="I2" s="825"/>
      <c r="J2" s="825"/>
      <c r="K2" s="825"/>
      <c r="L2" s="825"/>
      <c r="M2" s="825"/>
      <c r="N2" s="825"/>
      <c r="O2" s="825"/>
      <c r="P2" s="16"/>
      <c r="Q2" s="16"/>
    </row>
    <row r="3" spans="1:17" s="15" customFormat="1" ht="37.5" customHeight="1">
      <c r="A3" s="828"/>
      <c r="B3" s="828"/>
      <c r="C3" s="828"/>
      <c r="D3" s="828"/>
      <c r="E3" s="828"/>
      <c r="F3" s="825" t="s">
        <v>6</v>
      </c>
      <c r="G3" s="825"/>
      <c r="H3" s="825"/>
      <c r="I3" s="825"/>
      <c r="J3" s="825"/>
      <c r="K3" s="825"/>
      <c r="L3" s="825"/>
      <c r="M3" s="825"/>
      <c r="N3" s="825"/>
      <c r="O3" s="825"/>
      <c r="P3" s="16"/>
      <c r="Q3" s="16"/>
    </row>
    <row r="4" spans="1:17" s="388" customFormat="1" ht="39" customHeight="1" thickBot="1">
      <c r="A4" s="386" t="s">
        <v>1093</v>
      </c>
      <c r="B4" s="385"/>
      <c r="C4" s="385"/>
      <c r="D4" s="385"/>
      <c r="E4" s="385"/>
      <c r="F4" s="385"/>
      <c r="G4" s="385"/>
      <c r="H4" s="385"/>
      <c r="I4" s="385"/>
      <c r="J4" s="385"/>
      <c r="K4" s="385"/>
      <c r="L4" s="239"/>
      <c r="M4" s="239"/>
      <c r="N4" s="239"/>
      <c r="O4" s="239"/>
      <c r="P4" s="387"/>
      <c r="Q4" s="387"/>
    </row>
    <row r="5" spans="1:17" ht="12.75">
      <c r="A5" s="780"/>
      <c r="B5" s="781"/>
      <c r="C5" s="829" t="s">
        <v>172</v>
      </c>
      <c r="D5" s="829"/>
      <c r="E5" s="829"/>
      <c r="F5" s="829"/>
      <c r="G5" s="829"/>
      <c r="H5" s="829"/>
      <c r="I5" s="829"/>
      <c r="J5" s="830"/>
      <c r="K5" s="763"/>
      <c r="L5" s="763" t="s">
        <v>193</v>
      </c>
      <c r="M5" s="763" t="s">
        <v>542</v>
      </c>
      <c r="N5" s="762" t="s">
        <v>326</v>
      </c>
      <c r="O5" s="762" t="s">
        <v>168</v>
      </c>
      <c r="P5" s="764" t="s">
        <v>570</v>
      </c>
      <c r="Q5" s="765" t="s">
        <v>168</v>
      </c>
    </row>
    <row r="6" spans="1:17" ht="12.75">
      <c r="A6" s="710"/>
      <c r="B6" s="713"/>
      <c r="C6" s="826" t="s">
        <v>180</v>
      </c>
      <c r="D6" s="826"/>
      <c r="E6" s="826"/>
      <c r="F6" s="826"/>
      <c r="G6" s="826"/>
      <c r="H6" s="826"/>
      <c r="I6" s="826"/>
      <c r="J6" s="827"/>
      <c r="K6" s="758" t="s">
        <v>173</v>
      </c>
      <c r="L6" s="758" t="s">
        <v>490</v>
      </c>
      <c r="M6" s="758" t="s">
        <v>543</v>
      </c>
      <c r="N6" s="766" t="s">
        <v>310</v>
      </c>
      <c r="O6" s="766" t="s">
        <v>309</v>
      </c>
      <c r="P6" s="748" t="s">
        <v>571</v>
      </c>
      <c r="Q6" s="767" t="s">
        <v>310</v>
      </c>
    </row>
    <row r="7" spans="1:17" ht="14.25" customHeight="1">
      <c r="A7" s="710"/>
      <c r="B7" s="713"/>
      <c r="C7" s="826" t="s">
        <v>309</v>
      </c>
      <c r="D7" s="826"/>
      <c r="E7" s="826"/>
      <c r="F7" s="826"/>
      <c r="G7" s="826"/>
      <c r="H7" s="826"/>
      <c r="I7" s="826"/>
      <c r="J7" s="827"/>
      <c r="K7" s="756"/>
      <c r="L7" s="756">
        <v>2013</v>
      </c>
      <c r="M7" s="756">
        <v>2014</v>
      </c>
      <c r="N7" s="745" t="s">
        <v>919</v>
      </c>
      <c r="O7" s="782" t="s">
        <v>920</v>
      </c>
      <c r="P7" s="745" t="s">
        <v>921</v>
      </c>
      <c r="Q7" s="779" t="s">
        <v>922</v>
      </c>
    </row>
    <row r="8" spans="1:17" ht="14.25" customHeight="1">
      <c r="A8" s="710"/>
      <c r="B8" s="713"/>
      <c r="C8" s="776"/>
      <c r="D8" s="776"/>
      <c r="E8" s="776"/>
      <c r="F8" s="776"/>
      <c r="G8" s="776"/>
      <c r="H8" s="776"/>
      <c r="I8" s="776"/>
      <c r="J8" s="777"/>
      <c r="K8" s="241" t="s">
        <v>117</v>
      </c>
      <c r="L8" s="242">
        <f aca="true" t="shared" si="0" ref="L8:Q8">L9-L10</f>
        <v>0</v>
      </c>
      <c r="M8" s="242">
        <f t="shared" si="0"/>
        <v>0</v>
      </c>
      <c r="N8" s="242">
        <f t="shared" si="0"/>
        <v>0</v>
      </c>
      <c r="O8" s="243">
        <f t="shared" si="0"/>
        <v>0</v>
      </c>
      <c r="P8" s="244">
        <f t="shared" si="0"/>
        <v>0</v>
      </c>
      <c r="Q8" s="245">
        <f t="shared" si="0"/>
        <v>0</v>
      </c>
    </row>
    <row r="9" spans="1:17" ht="14.25" customHeight="1">
      <c r="A9" s="783"/>
      <c r="B9" s="713"/>
      <c r="C9" s="776"/>
      <c r="D9" s="776"/>
      <c r="E9" s="776"/>
      <c r="F9" s="776"/>
      <c r="G9" s="776"/>
      <c r="H9" s="776"/>
      <c r="I9" s="776"/>
      <c r="J9" s="777"/>
      <c r="K9" s="241" t="s">
        <v>116</v>
      </c>
      <c r="L9" s="246">
        <f>INGRESOS!B224+INGRESOS!C224+INGRESOS!B225+INGRESOS!C225+INGRESOS!B226+INGRESOS!C226+INGRESOS!B227+INGRESOS!C227+INGRESOS!B228+INGRESOS!C228+INGRESOS!B229+INGRESOS!C229+INGRESOS!B230+INGRESOS!C230+INGRESOS!B231+INGRESOS!C231+INGRESOS!B234+INGRESOS!C234+INGRESOS!B232+INGRESOS!C232+INGRESOS!B233+INGRESOS!C233+INGRESOS!B235+INGRESOS!C235+INGRESOS!B236+INGRESOS!C236+INGRESOS!B237+INGRESOS!C237+INGRESOS!B238+INGRESOS!C238</f>
        <v>75567736.68</v>
      </c>
      <c r="M9" s="246">
        <f>INGRESOS!B126</f>
        <v>5895962</v>
      </c>
      <c r="N9" s="242">
        <f>EGRESOS!B84</f>
        <v>0</v>
      </c>
      <c r="O9" s="243">
        <f>L9+M9-N9</f>
        <v>81463698.68</v>
      </c>
      <c r="P9" s="244">
        <f>INGRESOS!C126</f>
        <v>0</v>
      </c>
      <c r="Q9" s="245">
        <f>O9+P9</f>
        <v>81463698.68</v>
      </c>
    </row>
    <row r="10" spans="1:17" ht="16.5" customHeight="1" thickBot="1">
      <c r="A10" s="784" t="s">
        <v>549</v>
      </c>
      <c r="B10" s="785" t="s">
        <v>550</v>
      </c>
      <c r="C10" s="785" t="s">
        <v>548</v>
      </c>
      <c r="D10" s="785" t="s">
        <v>547</v>
      </c>
      <c r="E10" s="785"/>
      <c r="F10" s="785" t="s">
        <v>175</v>
      </c>
      <c r="G10" s="785" t="s">
        <v>176</v>
      </c>
      <c r="H10" s="785" t="s">
        <v>177</v>
      </c>
      <c r="I10" s="785" t="s">
        <v>178</v>
      </c>
      <c r="J10" s="785" t="s">
        <v>179</v>
      </c>
      <c r="K10" s="236"/>
      <c r="L10" s="237">
        <f aca="true" t="shared" si="1" ref="L10:Q10">SUM(L11:L9979)</f>
        <v>75567736.68</v>
      </c>
      <c r="M10" s="237">
        <f t="shared" si="1"/>
        <v>5895962</v>
      </c>
      <c r="N10" s="237">
        <f t="shared" si="1"/>
        <v>0</v>
      </c>
      <c r="O10" s="237">
        <f t="shared" si="1"/>
        <v>81463698.68</v>
      </c>
      <c r="P10" s="237">
        <f t="shared" si="1"/>
        <v>0</v>
      </c>
      <c r="Q10" s="238">
        <f t="shared" si="1"/>
        <v>81463698.68</v>
      </c>
    </row>
    <row r="11" spans="1:17" ht="12.75">
      <c r="A11" s="226" t="s">
        <v>1021</v>
      </c>
      <c r="B11" s="226">
        <v>2007</v>
      </c>
      <c r="C11" s="226"/>
      <c r="D11" s="226"/>
      <c r="E11" s="226"/>
      <c r="F11" s="227">
        <v>730</v>
      </c>
      <c r="G11" s="228" t="s">
        <v>169</v>
      </c>
      <c r="H11" s="229" t="s">
        <v>171</v>
      </c>
      <c r="I11" s="227" t="s">
        <v>170</v>
      </c>
      <c r="J11" s="229" t="s">
        <v>171</v>
      </c>
      <c r="K11" s="230" t="s">
        <v>1022</v>
      </c>
      <c r="L11" s="231">
        <v>8000000</v>
      </c>
      <c r="M11" s="231">
        <v>0</v>
      </c>
      <c r="N11" s="231">
        <v>0</v>
      </c>
      <c r="O11" s="232">
        <f>+L11+M11-N11</f>
        <v>8000000</v>
      </c>
      <c r="P11" s="23">
        <v>0</v>
      </c>
      <c r="Q11" s="233">
        <f>+O11+P11</f>
        <v>8000000</v>
      </c>
    </row>
    <row r="12" spans="1:17" ht="12.75">
      <c r="A12" s="217" t="s">
        <v>1021</v>
      </c>
      <c r="B12" s="217">
        <v>2008</v>
      </c>
      <c r="C12" s="217"/>
      <c r="D12" s="217"/>
      <c r="E12" s="217"/>
      <c r="F12" s="224">
        <v>730</v>
      </c>
      <c r="G12" s="218" t="s">
        <v>169</v>
      </c>
      <c r="H12" s="219" t="s">
        <v>171</v>
      </c>
      <c r="I12" s="224" t="s">
        <v>170</v>
      </c>
      <c r="J12" s="219" t="s">
        <v>171</v>
      </c>
      <c r="K12" s="220" t="s">
        <v>1023</v>
      </c>
      <c r="L12" s="221">
        <v>1553928.22</v>
      </c>
      <c r="M12" s="221">
        <v>0</v>
      </c>
      <c r="N12" s="221">
        <v>0</v>
      </c>
      <c r="O12" s="225">
        <f aca="true" t="shared" si="2" ref="O12:O75">+L12+M12-N12</f>
        <v>1553928.22</v>
      </c>
      <c r="P12" s="21">
        <v>0</v>
      </c>
      <c r="Q12" s="223">
        <f aca="true" t="shared" si="3" ref="Q12:Q75">+O12+P12</f>
        <v>1553928.22</v>
      </c>
    </row>
    <row r="13" spans="1:17" ht="12.75">
      <c r="A13" s="217" t="s">
        <v>1024</v>
      </c>
      <c r="B13" s="217">
        <v>2008</v>
      </c>
      <c r="C13" s="217"/>
      <c r="D13" s="217"/>
      <c r="E13" s="217"/>
      <c r="F13" s="224">
        <v>730</v>
      </c>
      <c r="G13" s="218" t="s">
        <v>169</v>
      </c>
      <c r="H13" s="219" t="s">
        <v>171</v>
      </c>
      <c r="I13" s="224" t="s">
        <v>170</v>
      </c>
      <c r="J13" s="219" t="s">
        <v>171</v>
      </c>
      <c r="K13" s="220" t="s">
        <v>1025</v>
      </c>
      <c r="L13" s="221">
        <v>30768.21</v>
      </c>
      <c r="M13" s="221">
        <v>0</v>
      </c>
      <c r="N13" s="221">
        <v>0</v>
      </c>
      <c r="O13" s="225">
        <f t="shared" si="2"/>
        <v>30768.21</v>
      </c>
      <c r="P13" s="21">
        <v>0</v>
      </c>
      <c r="Q13" s="223">
        <f t="shared" si="3"/>
        <v>30768.21</v>
      </c>
    </row>
    <row r="14" spans="1:17" ht="12.75">
      <c r="A14" s="217" t="s">
        <v>1026</v>
      </c>
      <c r="B14" s="217">
        <v>2009</v>
      </c>
      <c r="C14" s="217"/>
      <c r="D14" s="217"/>
      <c r="E14" s="217"/>
      <c r="F14" s="224">
        <v>730</v>
      </c>
      <c r="G14" s="218" t="s">
        <v>169</v>
      </c>
      <c r="H14" s="219" t="s">
        <v>171</v>
      </c>
      <c r="I14" s="224" t="s">
        <v>170</v>
      </c>
      <c r="J14" s="219" t="s">
        <v>171</v>
      </c>
      <c r="K14" s="220" t="s">
        <v>1027</v>
      </c>
      <c r="L14" s="221">
        <v>1493177</v>
      </c>
      <c r="M14" s="221">
        <v>0</v>
      </c>
      <c r="N14" s="221">
        <v>0</v>
      </c>
      <c r="O14" s="225">
        <f t="shared" si="2"/>
        <v>1493177</v>
      </c>
      <c r="P14" s="21">
        <v>0</v>
      </c>
      <c r="Q14" s="223">
        <f t="shared" si="3"/>
        <v>1493177</v>
      </c>
    </row>
    <row r="15" spans="1:17" ht="12.75">
      <c r="A15" s="217" t="s">
        <v>1026</v>
      </c>
      <c r="B15" s="217">
        <v>2009</v>
      </c>
      <c r="C15" s="217"/>
      <c r="D15" s="217"/>
      <c r="E15" s="217"/>
      <c r="F15" s="224">
        <v>730</v>
      </c>
      <c r="G15" s="218" t="s">
        <v>169</v>
      </c>
      <c r="H15" s="219" t="s">
        <v>171</v>
      </c>
      <c r="I15" s="224" t="s">
        <v>170</v>
      </c>
      <c r="J15" s="219" t="s">
        <v>171</v>
      </c>
      <c r="K15" s="220" t="s">
        <v>1028</v>
      </c>
      <c r="L15" s="221">
        <v>4136763.25</v>
      </c>
      <c r="M15" s="221">
        <v>0</v>
      </c>
      <c r="N15" s="221">
        <v>0</v>
      </c>
      <c r="O15" s="225">
        <f t="shared" si="2"/>
        <v>4136763.25</v>
      </c>
      <c r="P15" s="21">
        <v>0</v>
      </c>
      <c r="Q15" s="223">
        <f t="shared" si="3"/>
        <v>4136763.25</v>
      </c>
    </row>
    <row r="16" spans="1:17" ht="12.75">
      <c r="A16" s="217" t="s">
        <v>1026</v>
      </c>
      <c r="B16" s="217">
        <v>2009</v>
      </c>
      <c r="C16" s="217"/>
      <c r="D16" s="217"/>
      <c r="E16" s="217"/>
      <c r="F16" s="224">
        <v>730</v>
      </c>
      <c r="G16" s="218" t="s">
        <v>169</v>
      </c>
      <c r="H16" s="219" t="s">
        <v>171</v>
      </c>
      <c r="I16" s="224" t="s">
        <v>170</v>
      </c>
      <c r="J16" s="219" t="s">
        <v>171</v>
      </c>
      <c r="K16" s="220" t="s">
        <v>1029</v>
      </c>
      <c r="L16" s="221">
        <v>55000000</v>
      </c>
      <c r="M16" s="221">
        <v>0</v>
      </c>
      <c r="N16" s="221">
        <v>0</v>
      </c>
      <c r="O16" s="225">
        <f t="shared" si="2"/>
        <v>55000000</v>
      </c>
      <c r="P16" s="21">
        <v>0</v>
      </c>
      <c r="Q16" s="223">
        <f t="shared" si="3"/>
        <v>55000000</v>
      </c>
    </row>
    <row r="17" spans="1:17" ht="12.75">
      <c r="A17" s="217" t="s">
        <v>1030</v>
      </c>
      <c r="B17" s="217">
        <v>2012</v>
      </c>
      <c r="C17" s="217" t="s">
        <v>1031</v>
      </c>
      <c r="D17" s="217"/>
      <c r="E17" s="217"/>
      <c r="F17" s="224">
        <v>730</v>
      </c>
      <c r="G17" s="218" t="s">
        <v>169</v>
      </c>
      <c r="H17" s="219" t="s">
        <v>171</v>
      </c>
      <c r="I17" s="224" t="s">
        <v>170</v>
      </c>
      <c r="J17" s="219" t="s">
        <v>171</v>
      </c>
      <c r="K17" s="220" t="s">
        <v>1032</v>
      </c>
      <c r="L17" s="221">
        <v>5353100</v>
      </c>
      <c r="M17" s="221">
        <v>0</v>
      </c>
      <c r="N17" s="221">
        <v>0</v>
      </c>
      <c r="O17" s="225">
        <f t="shared" si="2"/>
        <v>5353100</v>
      </c>
      <c r="P17" s="21">
        <v>0</v>
      </c>
      <c r="Q17" s="223">
        <f t="shared" si="3"/>
        <v>5353100</v>
      </c>
    </row>
    <row r="18" spans="1:17" ht="12.75">
      <c r="A18" s="217"/>
      <c r="B18" s="217">
        <v>2014</v>
      </c>
      <c r="C18" s="217" t="s">
        <v>1033</v>
      </c>
      <c r="D18" s="217"/>
      <c r="E18" s="217"/>
      <c r="F18" s="224">
        <v>730</v>
      </c>
      <c r="G18" s="218" t="s">
        <v>169</v>
      </c>
      <c r="H18" s="219" t="s">
        <v>171</v>
      </c>
      <c r="I18" s="224" t="s">
        <v>170</v>
      </c>
      <c r="J18" s="219" t="s">
        <v>171</v>
      </c>
      <c r="K18" s="220" t="s">
        <v>1034</v>
      </c>
      <c r="L18" s="221">
        <v>0</v>
      </c>
      <c r="M18" s="221">
        <v>5895962</v>
      </c>
      <c r="N18" s="221">
        <v>0</v>
      </c>
      <c r="O18" s="225">
        <f t="shared" si="2"/>
        <v>5895962</v>
      </c>
      <c r="P18" s="21">
        <v>0</v>
      </c>
      <c r="Q18" s="223">
        <f t="shared" si="3"/>
        <v>5895962</v>
      </c>
    </row>
    <row r="19" spans="1:17" ht="12.75">
      <c r="A19" s="217"/>
      <c r="B19" s="217"/>
      <c r="C19" s="217"/>
      <c r="D19" s="217"/>
      <c r="E19" s="217"/>
      <c r="F19" s="224">
        <v>730</v>
      </c>
      <c r="G19" s="218" t="s">
        <v>169</v>
      </c>
      <c r="H19" s="219" t="s">
        <v>171</v>
      </c>
      <c r="I19" s="224" t="s">
        <v>170</v>
      </c>
      <c r="J19" s="219" t="s">
        <v>171</v>
      </c>
      <c r="K19" s="220" t="s">
        <v>174</v>
      </c>
      <c r="L19" s="221">
        <v>0</v>
      </c>
      <c r="M19" s="221">
        <v>0</v>
      </c>
      <c r="N19" s="221">
        <v>0</v>
      </c>
      <c r="O19" s="225">
        <f t="shared" si="2"/>
        <v>0</v>
      </c>
      <c r="P19" s="21">
        <v>0</v>
      </c>
      <c r="Q19" s="223">
        <f t="shared" si="3"/>
        <v>0</v>
      </c>
    </row>
    <row r="20" spans="1:17" ht="12.75">
      <c r="A20" s="217"/>
      <c r="B20" s="217"/>
      <c r="C20" s="217"/>
      <c r="D20" s="217"/>
      <c r="E20" s="217"/>
      <c r="F20" s="224">
        <v>730</v>
      </c>
      <c r="G20" s="218" t="s">
        <v>169</v>
      </c>
      <c r="H20" s="219" t="s">
        <v>171</v>
      </c>
      <c r="I20" s="224" t="s">
        <v>170</v>
      </c>
      <c r="J20" s="219" t="s">
        <v>171</v>
      </c>
      <c r="K20" s="220" t="s">
        <v>174</v>
      </c>
      <c r="L20" s="221">
        <v>0</v>
      </c>
      <c r="M20" s="221">
        <v>0</v>
      </c>
      <c r="N20" s="221">
        <v>0</v>
      </c>
      <c r="O20" s="225">
        <f t="shared" si="2"/>
        <v>0</v>
      </c>
      <c r="P20" s="21">
        <v>0</v>
      </c>
      <c r="Q20" s="223">
        <f t="shared" si="3"/>
        <v>0</v>
      </c>
    </row>
    <row r="21" spans="1:17" ht="12.75">
      <c r="A21" s="217"/>
      <c r="B21" s="217"/>
      <c r="C21" s="217"/>
      <c r="D21" s="217"/>
      <c r="E21" s="217"/>
      <c r="F21" s="224">
        <v>730</v>
      </c>
      <c r="G21" s="218" t="s">
        <v>169</v>
      </c>
      <c r="H21" s="219" t="s">
        <v>171</v>
      </c>
      <c r="I21" s="224" t="s">
        <v>170</v>
      </c>
      <c r="J21" s="219" t="s">
        <v>171</v>
      </c>
      <c r="K21" s="220" t="s">
        <v>174</v>
      </c>
      <c r="L21" s="221">
        <v>0</v>
      </c>
      <c r="M21" s="221">
        <v>0</v>
      </c>
      <c r="N21" s="221">
        <v>0</v>
      </c>
      <c r="O21" s="225">
        <f t="shared" si="2"/>
        <v>0</v>
      </c>
      <c r="P21" s="21">
        <v>0</v>
      </c>
      <c r="Q21" s="223">
        <f t="shared" si="3"/>
        <v>0</v>
      </c>
    </row>
    <row r="22" spans="1:17" ht="12.75">
      <c r="A22" s="217"/>
      <c r="B22" s="217"/>
      <c r="C22" s="217"/>
      <c r="D22" s="217"/>
      <c r="E22" s="217"/>
      <c r="F22" s="224">
        <v>731</v>
      </c>
      <c r="G22" s="218" t="s">
        <v>169</v>
      </c>
      <c r="H22" s="219" t="s">
        <v>171</v>
      </c>
      <c r="I22" s="224" t="s">
        <v>170</v>
      </c>
      <c r="J22" s="219" t="s">
        <v>171</v>
      </c>
      <c r="K22" s="220" t="s">
        <v>174</v>
      </c>
      <c r="L22" s="221">
        <v>0</v>
      </c>
      <c r="M22" s="221">
        <v>0</v>
      </c>
      <c r="N22" s="221">
        <v>0</v>
      </c>
      <c r="O22" s="225">
        <f t="shared" si="2"/>
        <v>0</v>
      </c>
      <c r="P22" s="21">
        <v>0</v>
      </c>
      <c r="Q22" s="223">
        <f t="shared" si="3"/>
        <v>0</v>
      </c>
    </row>
    <row r="23" spans="1:17" ht="12.75">
      <c r="A23" s="217"/>
      <c r="B23" s="217"/>
      <c r="C23" s="217"/>
      <c r="D23" s="217"/>
      <c r="E23" s="217"/>
      <c r="F23" s="224">
        <v>732</v>
      </c>
      <c r="G23" s="218" t="s">
        <v>169</v>
      </c>
      <c r="H23" s="219" t="s">
        <v>171</v>
      </c>
      <c r="I23" s="224" t="s">
        <v>170</v>
      </c>
      <c r="J23" s="219" t="s">
        <v>171</v>
      </c>
      <c r="K23" s="220" t="s">
        <v>174</v>
      </c>
      <c r="L23" s="221">
        <v>0</v>
      </c>
      <c r="M23" s="221">
        <v>0</v>
      </c>
      <c r="N23" s="221">
        <v>0</v>
      </c>
      <c r="O23" s="225">
        <f t="shared" si="2"/>
        <v>0</v>
      </c>
      <c r="P23" s="21">
        <v>0</v>
      </c>
      <c r="Q23" s="223">
        <f t="shared" si="3"/>
        <v>0</v>
      </c>
    </row>
    <row r="24" spans="1:17" ht="12.75">
      <c r="A24" s="217"/>
      <c r="B24" s="217"/>
      <c r="C24" s="217"/>
      <c r="D24" s="217"/>
      <c r="E24" s="217"/>
      <c r="F24" s="224">
        <v>733</v>
      </c>
      <c r="G24" s="218" t="s">
        <v>169</v>
      </c>
      <c r="H24" s="219" t="s">
        <v>171</v>
      </c>
      <c r="I24" s="224" t="s">
        <v>170</v>
      </c>
      <c r="J24" s="219" t="s">
        <v>171</v>
      </c>
      <c r="K24" s="220" t="s">
        <v>174</v>
      </c>
      <c r="L24" s="221">
        <v>0</v>
      </c>
      <c r="M24" s="221">
        <v>0</v>
      </c>
      <c r="N24" s="221">
        <v>0</v>
      </c>
      <c r="O24" s="225">
        <f t="shared" si="2"/>
        <v>0</v>
      </c>
      <c r="P24" s="21">
        <v>0</v>
      </c>
      <c r="Q24" s="223">
        <f t="shared" si="3"/>
        <v>0</v>
      </c>
    </row>
    <row r="25" spans="1:17" ht="12.75">
      <c r="A25" s="217"/>
      <c r="B25" s="217"/>
      <c r="C25" s="217"/>
      <c r="D25" s="217"/>
      <c r="E25" s="217"/>
      <c r="F25" s="224">
        <v>734</v>
      </c>
      <c r="G25" s="218" t="s">
        <v>169</v>
      </c>
      <c r="H25" s="219" t="s">
        <v>171</v>
      </c>
      <c r="I25" s="224" t="s">
        <v>170</v>
      </c>
      <c r="J25" s="219" t="s">
        <v>171</v>
      </c>
      <c r="K25" s="220" t="s">
        <v>174</v>
      </c>
      <c r="L25" s="221">
        <v>0</v>
      </c>
      <c r="M25" s="221">
        <v>0</v>
      </c>
      <c r="N25" s="221">
        <v>0</v>
      </c>
      <c r="O25" s="225">
        <f t="shared" si="2"/>
        <v>0</v>
      </c>
      <c r="P25" s="21">
        <v>0</v>
      </c>
      <c r="Q25" s="223">
        <f t="shared" si="3"/>
        <v>0</v>
      </c>
    </row>
    <row r="26" spans="1:17" ht="12.75">
      <c r="A26" s="217"/>
      <c r="B26" s="217"/>
      <c r="C26" s="217"/>
      <c r="D26" s="217"/>
      <c r="E26" s="217"/>
      <c r="F26" s="224">
        <v>735</v>
      </c>
      <c r="G26" s="218" t="s">
        <v>169</v>
      </c>
      <c r="H26" s="219" t="s">
        <v>171</v>
      </c>
      <c r="I26" s="224" t="s">
        <v>170</v>
      </c>
      <c r="J26" s="219" t="s">
        <v>171</v>
      </c>
      <c r="K26" s="220" t="s">
        <v>174</v>
      </c>
      <c r="L26" s="221">
        <v>0</v>
      </c>
      <c r="M26" s="221">
        <v>0</v>
      </c>
      <c r="N26" s="221">
        <v>0</v>
      </c>
      <c r="O26" s="225">
        <f t="shared" si="2"/>
        <v>0</v>
      </c>
      <c r="P26" s="21">
        <v>0</v>
      </c>
      <c r="Q26" s="223">
        <f t="shared" si="3"/>
        <v>0</v>
      </c>
    </row>
    <row r="27" spans="1:17" ht="12.75">
      <c r="A27" s="217"/>
      <c r="B27" s="217"/>
      <c r="C27" s="217"/>
      <c r="D27" s="217"/>
      <c r="E27" s="217"/>
      <c r="F27" s="224">
        <v>736</v>
      </c>
      <c r="G27" s="218" t="s">
        <v>169</v>
      </c>
      <c r="H27" s="219" t="s">
        <v>171</v>
      </c>
      <c r="I27" s="224" t="s">
        <v>170</v>
      </c>
      <c r="J27" s="219" t="s">
        <v>171</v>
      </c>
      <c r="K27" s="220" t="s">
        <v>174</v>
      </c>
      <c r="L27" s="221">
        <v>0</v>
      </c>
      <c r="M27" s="221">
        <v>0</v>
      </c>
      <c r="N27" s="221">
        <v>0</v>
      </c>
      <c r="O27" s="225">
        <f t="shared" si="2"/>
        <v>0</v>
      </c>
      <c r="P27" s="21">
        <v>0</v>
      </c>
      <c r="Q27" s="223">
        <f t="shared" si="3"/>
        <v>0</v>
      </c>
    </row>
    <row r="28" spans="1:17" ht="12.75">
      <c r="A28" s="217"/>
      <c r="B28" s="217"/>
      <c r="C28" s="217"/>
      <c r="D28" s="217"/>
      <c r="E28" s="217"/>
      <c r="F28" s="224">
        <v>737</v>
      </c>
      <c r="G28" s="218" t="s">
        <v>169</v>
      </c>
      <c r="H28" s="219" t="s">
        <v>171</v>
      </c>
      <c r="I28" s="224" t="s">
        <v>170</v>
      </c>
      <c r="J28" s="219" t="s">
        <v>171</v>
      </c>
      <c r="K28" s="220" t="s">
        <v>174</v>
      </c>
      <c r="L28" s="221">
        <v>0</v>
      </c>
      <c r="M28" s="221">
        <v>0</v>
      </c>
      <c r="N28" s="221">
        <v>0</v>
      </c>
      <c r="O28" s="225">
        <f t="shared" si="2"/>
        <v>0</v>
      </c>
      <c r="P28" s="21">
        <v>0</v>
      </c>
      <c r="Q28" s="223">
        <f t="shared" si="3"/>
        <v>0</v>
      </c>
    </row>
    <row r="29" spans="1:17" ht="12.75">
      <c r="A29" s="217"/>
      <c r="B29" s="217"/>
      <c r="C29" s="217"/>
      <c r="D29" s="217"/>
      <c r="E29" s="217"/>
      <c r="F29" s="224">
        <v>738</v>
      </c>
      <c r="G29" s="218" t="s">
        <v>169</v>
      </c>
      <c r="H29" s="219" t="s">
        <v>171</v>
      </c>
      <c r="I29" s="224" t="s">
        <v>170</v>
      </c>
      <c r="J29" s="219" t="s">
        <v>171</v>
      </c>
      <c r="K29" s="220" t="s">
        <v>174</v>
      </c>
      <c r="L29" s="221">
        <v>0</v>
      </c>
      <c r="M29" s="221">
        <v>0</v>
      </c>
      <c r="N29" s="221">
        <v>0</v>
      </c>
      <c r="O29" s="225">
        <f t="shared" si="2"/>
        <v>0</v>
      </c>
      <c r="P29" s="21">
        <v>0</v>
      </c>
      <c r="Q29" s="223">
        <f t="shared" si="3"/>
        <v>0</v>
      </c>
    </row>
    <row r="30" spans="1:17" ht="12.75">
      <c r="A30" s="217"/>
      <c r="B30" s="217"/>
      <c r="C30" s="217"/>
      <c r="D30" s="217"/>
      <c r="E30" s="217"/>
      <c r="F30" s="224">
        <v>739</v>
      </c>
      <c r="G30" s="218" t="s">
        <v>169</v>
      </c>
      <c r="H30" s="219" t="s">
        <v>171</v>
      </c>
      <c r="I30" s="224" t="s">
        <v>170</v>
      </c>
      <c r="J30" s="219" t="s">
        <v>171</v>
      </c>
      <c r="K30" s="220" t="s">
        <v>174</v>
      </c>
      <c r="L30" s="221">
        <v>0</v>
      </c>
      <c r="M30" s="221">
        <v>0</v>
      </c>
      <c r="N30" s="221">
        <v>0</v>
      </c>
      <c r="O30" s="225">
        <f t="shared" si="2"/>
        <v>0</v>
      </c>
      <c r="P30" s="21">
        <v>0</v>
      </c>
      <c r="Q30" s="223">
        <f t="shared" si="3"/>
        <v>0</v>
      </c>
    </row>
    <row r="31" spans="1:17" ht="12.75">
      <c r="A31" s="217"/>
      <c r="B31" s="217"/>
      <c r="C31" s="217"/>
      <c r="D31" s="217"/>
      <c r="E31" s="217"/>
      <c r="F31" s="224">
        <v>740</v>
      </c>
      <c r="G31" s="218" t="s">
        <v>169</v>
      </c>
      <c r="H31" s="219" t="s">
        <v>171</v>
      </c>
      <c r="I31" s="224" t="s">
        <v>170</v>
      </c>
      <c r="J31" s="219" t="s">
        <v>171</v>
      </c>
      <c r="K31" s="220" t="s">
        <v>174</v>
      </c>
      <c r="L31" s="221">
        <v>0</v>
      </c>
      <c r="M31" s="221">
        <v>0</v>
      </c>
      <c r="N31" s="221">
        <v>0</v>
      </c>
      <c r="O31" s="225">
        <f t="shared" si="2"/>
        <v>0</v>
      </c>
      <c r="P31" s="21">
        <v>0</v>
      </c>
      <c r="Q31" s="223">
        <f t="shared" si="3"/>
        <v>0</v>
      </c>
    </row>
    <row r="32" spans="1:17" ht="12.75">
      <c r="A32" s="217"/>
      <c r="B32" s="217"/>
      <c r="C32" s="217"/>
      <c r="D32" s="217"/>
      <c r="E32" s="217"/>
      <c r="F32" s="224">
        <v>741</v>
      </c>
      <c r="G32" s="218" t="s">
        <v>169</v>
      </c>
      <c r="H32" s="219" t="s">
        <v>171</v>
      </c>
      <c r="I32" s="224" t="s">
        <v>170</v>
      </c>
      <c r="J32" s="219" t="s">
        <v>171</v>
      </c>
      <c r="K32" s="220" t="s">
        <v>174</v>
      </c>
      <c r="L32" s="221">
        <v>0</v>
      </c>
      <c r="M32" s="221">
        <v>0</v>
      </c>
      <c r="N32" s="221">
        <v>0</v>
      </c>
      <c r="O32" s="225">
        <f t="shared" si="2"/>
        <v>0</v>
      </c>
      <c r="P32" s="21">
        <v>0</v>
      </c>
      <c r="Q32" s="223">
        <f t="shared" si="3"/>
        <v>0</v>
      </c>
    </row>
    <row r="33" spans="1:17" ht="12.75">
      <c r="A33" s="217"/>
      <c r="B33" s="217"/>
      <c r="C33" s="217"/>
      <c r="D33" s="217"/>
      <c r="E33" s="217"/>
      <c r="F33" s="224">
        <v>742</v>
      </c>
      <c r="G33" s="218" t="s">
        <v>169</v>
      </c>
      <c r="H33" s="219" t="s">
        <v>171</v>
      </c>
      <c r="I33" s="224" t="s">
        <v>170</v>
      </c>
      <c r="J33" s="219" t="s">
        <v>171</v>
      </c>
      <c r="K33" s="220" t="s">
        <v>174</v>
      </c>
      <c r="L33" s="221">
        <v>0</v>
      </c>
      <c r="M33" s="221">
        <v>0</v>
      </c>
      <c r="N33" s="221">
        <v>0</v>
      </c>
      <c r="O33" s="225">
        <f t="shared" si="2"/>
        <v>0</v>
      </c>
      <c r="P33" s="21">
        <v>0</v>
      </c>
      <c r="Q33" s="223">
        <f t="shared" si="3"/>
        <v>0</v>
      </c>
    </row>
    <row r="34" spans="1:17" ht="12.75">
      <c r="A34" s="217"/>
      <c r="B34" s="217"/>
      <c r="C34" s="217"/>
      <c r="D34" s="217"/>
      <c r="E34" s="217"/>
      <c r="F34" s="224">
        <v>743</v>
      </c>
      <c r="G34" s="218" t="s">
        <v>169</v>
      </c>
      <c r="H34" s="219" t="s">
        <v>171</v>
      </c>
      <c r="I34" s="224" t="s">
        <v>170</v>
      </c>
      <c r="J34" s="219" t="s">
        <v>171</v>
      </c>
      <c r="K34" s="220" t="s">
        <v>174</v>
      </c>
      <c r="L34" s="221">
        <v>0</v>
      </c>
      <c r="M34" s="221">
        <v>0</v>
      </c>
      <c r="N34" s="221">
        <v>0</v>
      </c>
      <c r="O34" s="225">
        <f t="shared" si="2"/>
        <v>0</v>
      </c>
      <c r="P34" s="21">
        <v>0</v>
      </c>
      <c r="Q34" s="223">
        <f t="shared" si="3"/>
        <v>0</v>
      </c>
    </row>
    <row r="35" spans="1:17" ht="12.75">
      <c r="A35" s="217"/>
      <c r="B35" s="217"/>
      <c r="C35" s="217"/>
      <c r="D35" s="217"/>
      <c r="E35" s="217"/>
      <c r="F35" s="224">
        <v>744</v>
      </c>
      <c r="G35" s="218" t="s">
        <v>169</v>
      </c>
      <c r="H35" s="219" t="s">
        <v>171</v>
      </c>
      <c r="I35" s="224" t="s">
        <v>170</v>
      </c>
      <c r="J35" s="219" t="s">
        <v>171</v>
      </c>
      <c r="K35" s="220" t="s">
        <v>174</v>
      </c>
      <c r="L35" s="221">
        <v>0</v>
      </c>
      <c r="M35" s="221">
        <v>0</v>
      </c>
      <c r="N35" s="221">
        <v>0</v>
      </c>
      <c r="O35" s="225">
        <f t="shared" si="2"/>
        <v>0</v>
      </c>
      <c r="P35" s="21">
        <v>0</v>
      </c>
      <c r="Q35" s="223">
        <f t="shared" si="3"/>
        <v>0</v>
      </c>
    </row>
    <row r="36" spans="1:17" ht="12.75">
      <c r="A36" s="217"/>
      <c r="B36" s="217"/>
      <c r="C36" s="217"/>
      <c r="D36" s="217"/>
      <c r="E36" s="217"/>
      <c r="F36" s="224">
        <v>745</v>
      </c>
      <c r="G36" s="218" t="s">
        <v>169</v>
      </c>
      <c r="H36" s="219" t="s">
        <v>171</v>
      </c>
      <c r="I36" s="224" t="s">
        <v>170</v>
      </c>
      <c r="J36" s="219" t="s">
        <v>171</v>
      </c>
      <c r="K36" s="220" t="s">
        <v>174</v>
      </c>
      <c r="L36" s="221">
        <v>0</v>
      </c>
      <c r="M36" s="221">
        <v>0</v>
      </c>
      <c r="N36" s="221">
        <v>0</v>
      </c>
      <c r="O36" s="225">
        <f t="shared" si="2"/>
        <v>0</v>
      </c>
      <c r="P36" s="21">
        <v>0</v>
      </c>
      <c r="Q36" s="223">
        <f t="shared" si="3"/>
        <v>0</v>
      </c>
    </row>
    <row r="37" spans="1:17" ht="12.75">
      <c r="A37" s="217"/>
      <c r="B37" s="217"/>
      <c r="C37" s="217"/>
      <c r="D37" s="217"/>
      <c r="E37" s="217"/>
      <c r="F37" s="224">
        <v>730</v>
      </c>
      <c r="G37" s="218" t="s">
        <v>169</v>
      </c>
      <c r="H37" s="219" t="s">
        <v>171</v>
      </c>
      <c r="I37" s="224" t="s">
        <v>170</v>
      </c>
      <c r="J37" s="219" t="s">
        <v>171</v>
      </c>
      <c r="K37" s="220" t="s">
        <v>174</v>
      </c>
      <c r="L37" s="221">
        <v>0</v>
      </c>
      <c r="M37" s="221">
        <v>0</v>
      </c>
      <c r="N37" s="221">
        <v>0</v>
      </c>
      <c r="O37" s="225">
        <f t="shared" si="2"/>
        <v>0</v>
      </c>
      <c r="P37" s="21">
        <v>0</v>
      </c>
      <c r="Q37" s="223">
        <f t="shared" si="3"/>
        <v>0</v>
      </c>
    </row>
    <row r="38" spans="1:17" ht="12.75">
      <c r="A38" s="217"/>
      <c r="B38" s="217"/>
      <c r="C38" s="217"/>
      <c r="D38" s="217"/>
      <c r="E38" s="217"/>
      <c r="F38" s="224">
        <v>730</v>
      </c>
      <c r="G38" s="218" t="s">
        <v>169</v>
      </c>
      <c r="H38" s="219" t="s">
        <v>171</v>
      </c>
      <c r="I38" s="224" t="s">
        <v>170</v>
      </c>
      <c r="J38" s="219" t="s">
        <v>171</v>
      </c>
      <c r="K38" s="220" t="s">
        <v>174</v>
      </c>
      <c r="L38" s="221">
        <v>0</v>
      </c>
      <c r="M38" s="221">
        <v>0</v>
      </c>
      <c r="N38" s="221">
        <v>0</v>
      </c>
      <c r="O38" s="225">
        <f t="shared" si="2"/>
        <v>0</v>
      </c>
      <c r="P38" s="21">
        <v>0</v>
      </c>
      <c r="Q38" s="223">
        <f t="shared" si="3"/>
        <v>0</v>
      </c>
    </row>
    <row r="39" spans="1:17" ht="12.75">
      <c r="A39" s="217"/>
      <c r="B39" s="217"/>
      <c r="C39" s="217"/>
      <c r="D39" s="217"/>
      <c r="E39" s="217"/>
      <c r="F39" s="224">
        <v>730</v>
      </c>
      <c r="G39" s="218" t="s">
        <v>169</v>
      </c>
      <c r="H39" s="219" t="s">
        <v>171</v>
      </c>
      <c r="I39" s="224" t="s">
        <v>170</v>
      </c>
      <c r="J39" s="219" t="s">
        <v>171</v>
      </c>
      <c r="K39" s="220" t="s">
        <v>174</v>
      </c>
      <c r="L39" s="221">
        <v>0</v>
      </c>
      <c r="M39" s="221">
        <v>0</v>
      </c>
      <c r="N39" s="221">
        <v>0</v>
      </c>
      <c r="O39" s="225">
        <f t="shared" si="2"/>
        <v>0</v>
      </c>
      <c r="P39" s="21">
        <v>0</v>
      </c>
      <c r="Q39" s="223">
        <f t="shared" si="3"/>
        <v>0</v>
      </c>
    </row>
    <row r="40" spans="1:17" ht="12.75">
      <c r="A40" s="217"/>
      <c r="B40" s="217"/>
      <c r="C40" s="217"/>
      <c r="D40" s="217"/>
      <c r="E40" s="217"/>
      <c r="F40" s="224">
        <v>730</v>
      </c>
      <c r="G40" s="218" t="s">
        <v>169</v>
      </c>
      <c r="H40" s="219" t="s">
        <v>171</v>
      </c>
      <c r="I40" s="224" t="s">
        <v>170</v>
      </c>
      <c r="J40" s="219" t="s">
        <v>171</v>
      </c>
      <c r="K40" s="220" t="s">
        <v>174</v>
      </c>
      <c r="L40" s="221">
        <v>0</v>
      </c>
      <c r="M40" s="221">
        <v>0</v>
      </c>
      <c r="N40" s="221">
        <v>0</v>
      </c>
      <c r="O40" s="225">
        <f t="shared" si="2"/>
        <v>0</v>
      </c>
      <c r="P40" s="21">
        <v>0</v>
      </c>
      <c r="Q40" s="223">
        <f t="shared" si="3"/>
        <v>0</v>
      </c>
    </row>
    <row r="41" spans="1:17" ht="12.75">
      <c r="A41" s="217"/>
      <c r="B41" s="217"/>
      <c r="C41" s="217"/>
      <c r="D41" s="217"/>
      <c r="E41" s="217"/>
      <c r="F41" s="224">
        <v>730</v>
      </c>
      <c r="G41" s="218" t="s">
        <v>169</v>
      </c>
      <c r="H41" s="219" t="s">
        <v>171</v>
      </c>
      <c r="I41" s="224" t="s">
        <v>170</v>
      </c>
      <c r="J41" s="219" t="s">
        <v>171</v>
      </c>
      <c r="K41" s="220" t="s">
        <v>174</v>
      </c>
      <c r="L41" s="221">
        <v>0</v>
      </c>
      <c r="M41" s="221">
        <v>0</v>
      </c>
      <c r="N41" s="221">
        <v>0</v>
      </c>
      <c r="O41" s="225">
        <f t="shared" si="2"/>
        <v>0</v>
      </c>
      <c r="P41" s="21">
        <v>0</v>
      </c>
      <c r="Q41" s="223">
        <f t="shared" si="3"/>
        <v>0</v>
      </c>
    </row>
    <row r="42" spans="1:17" ht="12.75">
      <c r="A42" s="217"/>
      <c r="B42" s="217"/>
      <c r="C42" s="217"/>
      <c r="D42" s="217"/>
      <c r="E42" s="217"/>
      <c r="F42" s="224">
        <v>730</v>
      </c>
      <c r="G42" s="218" t="s">
        <v>169</v>
      </c>
      <c r="H42" s="219" t="s">
        <v>171</v>
      </c>
      <c r="I42" s="224" t="s">
        <v>170</v>
      </c>
      <c r="J42" s="219" t="s">
        <v>171</v>
      </c>
      <c r="K42" s="220" t="s">
        <v>174</v>
      </c>
      <c r="L42" s="221">
        <v>0</v>
      </c>
      <c r="M42" s="221">
        <v>0</v>
      </c>
      <c r="N42" s="221">
        <v>0</v>
      </c>
      <c r="O42" s="225">
        <f t="shared" si="2"/>
        <v>0</v>
      </c>
      <c r="P42" s="21">
        <v>0</v>
      </c>
      <c r="Q42" s="223">
        <f t="shared" si="3"/>
        <v>0</v>
      </c>
    </row>
    <row r="43" spans="1:17" ht="12.75">
      <c r="A43" s="217"/>
      <c r="B43" s="217"/>
      <c r="C43" s="217"/>
      <c r="D43" s="217"/>
      <c r="E43" s="217"/>
      <c r="F43" s="224">
        <v>730</v>
      </c>
      <c r="G43" s="218" t="s">
        <v>169</v>
      </c>
      <c r="H43" s="219" t="s">
        <v>171</v>
      </c>
      <c r="I43" s="224" t="s">
        <v>170</v>
      </c>
      <c r="J43" s="219" t="s">
        <v>171</v>
      </c>
      <c r="K43" s="220" t="s">
        <v>174</v>
      </c>
      <c r="L43" s="221">
        <v>0</v>
      </c>
      <c r="M43" s="221">
        <v>0</v>
      </c>
      <c r="N43" s="221">
        <v>0</v>
      </c>
      <c r="O43" s="225">
        <f t="shared" si="2"/>
        <v>0</v>
      </c>
      <c r="P43" s="21">
        <v>0</v>
      </c>
      <c r="Q43" s="223">
        <f t="shared" si="3"/>
        <v>0</v>
      </c>
    </row>
    <row r="44" spans="1:17" ht="12.75">
      <c r="A44" s="217"/>
      <c r="B44" s="217"/>
      <c r="C44" s="217"/>
      <c r="D44" s="217"/>
      <c r="E44" s="217"/>
      <c r="F44" s="224">
        <v>730</v>
      </c>
      <c r="G44" s="218" t="s">
        <v>169</v>
      </c>
      <c r="H44" s="219" t="s">
        <v>171</v>
      </c>
      <c r="I44" s="224" t="s">
        <v>170</v>
      </c>
      <c r="J44" s="219" t="s">
        <v>171</v>
      </c>
      <c r="K44" s="220" t="s">
        <v>174</v>
      </c>
      <c r="L44" s="221">
        <v>0</v>
      </c>
      <c r="M44" s="221">
        <v>0</v>
      </c>
      <c r="N44" s="221">
        <v>0</v>
      </c>
      <c r="O44" s="225">
        <f t="shared" si="2"/>
        <v>0</v>
      </c>
      <c r="P44" s="21">
        <v>0</v>
      </c>
      <c r="Q44" s="223">
        <f t="shared" si="3"/>
        <v>0</v>
      </c>
    </row>
    <row r="45" spans="1:17" ht="12.75">
      <c r="A45" s="217"/>
      <c r="B45" s="217"/>
      <c r="C45" s="217"/>
      <c r="D45" s="217"/>
      <c r="E45" s="217"/>
      <c r="F45" s="224">
        <v>730</v>
      </c>
      <c r="G45" s="218" t="s">
        <v>169</v>
      </c>
      <c r="H45" s="219" t="s">
        <v>171</v>
      </c>
      <c r="I45" s="224" t="s">
        <v>170</v>
      </c>
      <c r="J45" s="219" t="s">
        <v>171</v>
      </c>
      <c r="K45" s="220" t="s">
        <v>174</v>
      </c>
      <c r="L45" s="221">
        <v>0</v>
      </c>
      <c r="M45" s="221">
        <v>0</v>
      </c>
      <c r="N45" s="221">
        <v>0</v>
      </c>
      <c r="O45" s="225">
        <f t="shared" si="2"/>
        <v>0</v>
      </c>
      <c r="P45" s="21">
        <v>0</v>
      </c>
      <c r="Q45" s="223">
        <f t="shared" si="3"/>
        <v>0</v>
      </c>
    </row>
    <row r="46" spans="1:17" ht="12.75">
      <c r="A46" s="217"/>
      <c r="B46" s="217"/>
      <c r="C46" s="217"/>
      <c r="D46" s="217"/>
      <c r="E46" s="217"/>
      <c r="F46" s="224">
        <v>730</v>
      </c>
      <c r="G46" s="218" t="s">
        <v>169</v>
      </c>
      <c r="H46" s="219" t="s">
        <v>171</v>
      </c>
      <c r="I46" s="224" t="s">
        <v>170</v>
      </c>
      <c r="J46" s="219" t="s">
        <v>171</v>
      </c>
      <c r="K46" s="220" t="s">
        <v>174</v>
      </c>
      <c r="L46" s="221">
        <v>0</v>
      </c>
      <c r="M46" s="221">
        <v>0</v>
      </c>
      <c r="N46" s="221">
        <v>0</v>
      </c>
      <c r="O46" s="225">
        <f t="shared" si="2"/>
        <v>0</v>
      </c>
      <c r="P46" s="21">
        <v>0</v>
      </c>
      <c r="Q46" s="223">
        <f t="shared" si="3"/>
        <v>0</v>
      </c>
    </row>
    <row r="47" spans="1:17" ht="12.75">
      <c r="A47" s="217"/>
      <c r="B47" s="217"/>
      <c r="C47" s="217"/>
      <c r="D47" s="217"/>
      <c r="E47" s="217"/>
      <c r="F47" s="224">
        <v>730</v>
      </c>
      <c r="G47" s="218" t="s">
        <v>169</v>
      </c>
      <c r="H47" s="219" t="s">
        <v>171</v>
      </c>
      <c r="I47" s="224" t="s">
        <v>170</v>
      </c>
      <c r="J47" s="219" t="s">
        <v>171</v>
      </c>
      <c r="K47" s="220" t="s">
        <v>174</v>
      </c>
      <c r="L47" s="221">
        <v>0</v>
      </c>
      <c r="M47" s="221">
        <v>0</v>
      </c>
      <c r="N47" s="221">
        <v>0</v>
      </c>
      <c r="O47" s="225">
        <f t="shared" si="2"/>
        <v>0</v>
      </c>
      <c r="P47" s="21">
        <v>0</v>
      </c>
      <c r="Q47" s="223">
        <f t="shared" si="3"/>
        <v>0</v>
      </c>
    </row>
    <row r="48" spans="1:17" ht="12.75">
      <c r="A48" s="217"/>
      <c r="B48" s="217"/>
      <c r="C48" s="217"/>
      <c r="D48" s="217"/>
      <c r="E48" s="217"/>
      <c r="F48" s="224">
        <v>730</v>
      </c>
      <c r="G48" s="218" t="s">
        <v>169</v>
      </c>
      <c r="H48" s="219" t="s">
        <v>171</v>
      </c>
      <c r="I48" s="224" t="s">
        <v>170</v>
      </c>
      <c r="J48" s="219" t="s">
        <v>171</v>
      </c>
      <c r="K48" s="220" t="s">
        <v>174</v>
      </c>
      <c r="L48" s="221">
        <v>0</v>
      </c>
      <c r="M48" s="221">
        <v>0</v>
      </c>
      <c r="N48" s="221">
        <v>0</v>
      </c>
      <c r="O48" s="225">
        <f t="shared" si="2"/>
        <v>0</v>
      </c>
      <c r="P48" s="21">
        <v>0</v>
      </c>
      <c r="Q48" s="223">
        <f t="shared" si="3"/>
        <v>0</v>
      </c>
    </row>
    <row r="49" spans="1:17" ht="12.75">
      <c r="A49" s="217"/>
      <c r="B49" s="217"/>
      <c r="C49" s="217"/>
      <c r="D49" s="217"/>
      <c r="E49" s="217"/>
      <c r="F49" s="224">
        <v>730</v>
      </c>
      <c r="G49" s="218" t="s">
        <v>169</v>
      </c>
      <c r="H49" s="219" t="s">
        <v>171</v>
      </c>
      <c r="I49" s="224" t="s">
        <v>170</v>
      </c>
      <c r="J49" s="219" t="s">
        <v>171</v>
      </c>
      <c r="K49" s="220" t="s">
        <v>174</v>
      </c>
      <c r="L49" s="221">
        <v>0</v>
      </c>
      <c r="M49" s="221">
        <v>0</v>
      </c>
      <c r="N49" s="221">
        <v>0</v>
      </c>
      <c r="O49" s="225">
        <f t="shared" si="2"/>
        <v>0</v>
      </c>
      <c r="P49" s="21">
        <v>0</v>
      </c>
      <c r="Q49" s="223">
        <f t="shared" si="3"/>
        <v>0</v>
      </c>
    </row>
    <row r="50" spans="1:17" ht="12.75">
      <c r="A50" s="217"/>
      <c r="B50" s="217"/>
      <c r="C50" s="217"/>
      <c r="D50" s="217"/>
      <c r="E50" s="217"/>
      <c r="F50" s="224">
        <v>730</v>
      </c>
      <c r="G50" s="218" t="s">
        <v>169</v>
      </c>
      <c r="H50" s="219" t="s">
        <v>171</v>
      </c>
      <c r="I50" s="224" t="s">
        <v>170</v>
      </c>
      <c r="J50" s="219" t="s">
        <v>171</v>
      </c>
      <c r="K50" s="220" t="s">
        <v>174</v>
      </c>
      <c r="L50" s="221">
        <v>0</v>
      </c>
      <c r="M50" s="221">
        <v>0</v>
      </c>
      <c r="N50" s="221">
        <v>0</v>
      </c>
      <c r="O50" s="225">
        <f t="shared" si="2"/>
        <v>0</v>
      </c>
      <c r="P50" s="21">
        <v>0</v>
      </c>
      <c r="Q50" s="223">
        <f t="shared" si="3"/>
        <v>0</v>
      </c>
    </row>
    <row r="51" spans="1:17" ht="12.75">
      <c r="A51" s="217"/>
      <c r="B51" s="217"/>
      <c r="C51" s="217"/>
      <c r="D51" s="217"/>
      <c r="E51" s="217"/>
      <c r="F51" s="224">
        <v>730</v>
      </c>
      <c r="G51" s="218" t="s">
        <v>169</v>
      </c>
      <c r="H51" s="219" t="s">
        <v>171</v>
      </c>
      <c r="I51" s="224" t="s">
        <v>170</v>
      </c>
      <c r="J51" s="219" t="s">
        <v>171</v>
      </c>
      <c r="K51" s="220" t="s">
        <v>174</v>
      </c>
      <c r="L51" s="221">
        <v>0</v>
      </c>
      <c r="M51" s="221">
        <v>0</v>
      </c>
      <c r="N51" s="221">
        <v>0</v>
      </c>
      <c r="O51" s="225">
        <f t="shared" si="2"/>
        <v>0</v>
      </c>
      <c r="P51" s="21">
        <v>0</v>
      </c>
      <c r="Q51" s="223">
        <f t="shared" si="3"/>
        <v>0</v>
      </c>
    </row>
    <row r="52" spans="1:17" ht="12.75">
      <c r="A52" s="217"/>
      <c r="B52" s="217"/>
      <c r="C52" s="217"/>
      <c r="D52" s="217"/>
      <c r="E52" s="217"/>
      <c r="F52" s="224">
        <v>730</v>
      </c>
      <c r="G52" s="218" t="s">
        <v>169</v>
      </c>
      <c r="H52" s="219" t="s">
        <v>171</v>
      </c>
      <c r="I52" s="224" t="s">
        <v>170</v>
      </c>
      <c r="J52" s="219" t="s">
        <v>171</v>
      </c>
      <c r="K52" s="220" t="s">
        <v>174</v>
      </c>
      <c r="L52" s="221">
        <v>0</v>
      </c>
      <c r="M52" s="221">
        <v>0</v>
      </c>
      <c r="N52" s="221">
        <v>0</v>
      </c>
      <c r="O52" s="225">
        <f t="shared" si="2"/>
        <v>0</v>
      </c>
      <c r="P52" s="21">
        <v>0</v>
      </c>
      <c r="Q52" s="223">
        <f t="shared" si="3"/>
        <v>0</v>
      </c>
    </row>
    <row r="53" spans="1:17" ht="12.75">
      <c r="A53" s="217"/>
      <c r="B53" s="217"/>
      <c r="C53" s="217"/>
      <c r="D53" s="217"/>
      <c r="E53" s="217"/>
      <c r="F53" s="224">
        <v>730</v>
      </c>
      <c r="G53" s="218" t="s">
        <v>169</v>
      </c>
      <c r="H53" s="219" t="s">
        <v>171</v>
      </c>
      <c r="I53" s="224" t="s">
        <v>170</v>
      </c>
      <c r="J53" s="219" t="s">
        <v>171</v>
      </c>
      <c r="K53" s="220" t="s">
        <v>174</v>
      </c>
      <c r="L53" s="221">
        <v>0</v>
      </c>
      <c r="M53" s="221">
        <v>0</v>
      </c>
      <c r="N53" s="221">
        <v>0</v>
      </c>
      <c r="O53" s="225">
        <f t="shared" si="2"/>
        <v>0</v>
      </c>
      <c r="P53" s="21">
        <v>0</v>
      </c>
      <c r="Q53" s="223">
        <f t="shared" si="3"/>
        <v>0</v>
      </c>
    </row>
    <row r="54" spans="1:17" ht="12.75">
      <c r="A54" s="217"/>
      <c r="B54" s="217"/>
      <c r="C54" s="217"/>
      <c r="D54" s="217"/>
      <c r="E54" s="217"/>
      <c r="F54" s="224">
        <v>730</v>
      </c>
      <c r="G54" s="218" t="s">
        <v>169</v>
      </c>
      <c r="H54" s="219" t="s">
        <v>171</v>
      </c>
      <c r="I54" s="224" t="s">
        <v>170</v>
      </c>
      <c r="J54" s="219" t="s">
        <v>171</v>
      </c>
      <c r="K54" s="220" t="s">
        <v>174</v>
      </c>
      <c r="L54" s="221">
        <v>0</v>
      </c>
      <c r="M54" s="221">
        <v>0</v>
      </c>
      <c r="N54" s="221">
        <v>0</v>
      </c>
      <c r="O54" s="225">
        <f t="shared" si="2"/>
        <v>0</v>
      </c>
      <c r="P54" s="21">
        <v>0</v>
      </c>
      <c r="Q54" s="223">
        <f t="shared" si="3"/>
        <v>0</v>
      </c>
    </row>
    <row r="55" spans="1:17" ht="12.75">
      <c r="A55" s="217"/>
      <c r="B55" s="217"/>
      <c r="C55" s="217"/>
      <c r="D55" s="217"/>
      <c r="E55" s="217"/>
      <c r="F55" s="224">
        <v>730</v>
      </c>
      <c r="G55" s="218" t="s">
        <v>169</v>
      </c>
      <c r="H55" s="219" t="s">
        <v>171</v>
      </c>
      <c r="I55" s="224" t="s">
        <v>170</v>
      </c>
      <c r="J55" s="219" t="s">
        <v>171</v>
      </c>
      <c r="K55" s="220" t="s">
        <v>174</v>
      </c>
      <c r="L55" s="221">
        <v>0</v>
      </c>
      <c r="M55" s="221">
        <v>0</v>
      </c>
      <c r="N55" s="221">
        <v>0</v>
      </c>
      <c r="O55" s="225">
        <f t="shared" si="2"/>
        <v>0</v>
      </c>
      <c r="P55" s="21">
        <v>0</v>
      </c>
      <c r="Q55" s="223">
        <f t="shared" si="3"/>
        <v>0</v>
      </c>
    </row>
    <row r="56" spans="1:17" ht="12.75">
      <c r="A56" s="217"/>
      <c r="B56" s="217"/>
      <c r="C56" s="217"/>
      <c r="D56" s="217"/>
      <c r="E56" s="217"/>
      <c r="F56" s="224">
        <v>730</v>
      </c>
      <c r="G56" s="218" t="s">
        <v>169</v>
      </c>
      <c r="H56" s="219" t="s">
        <v>171</v>
      </c>
      <c r="I56" s="224" t="s">
        <v>170</v>
      </c>
      <c r="J56" s="219" t="s">
        <v>171</v>
      </c>
      <c r="K56" s="220" t="s">
        <v>174</v>
      </c>
      <c r="L56" s="221">
        <v>0</v>
      </c>
      <c r="M56" s="221">
        <v>0</v>
      </c>
      <c r="N56" s="221">
        <v>0</v>
      </c>
      <c r="O56" s="225">
        <f t="shared" si="2"/>
        <v>0</v>
      </c>
      <c r="P56" s="21">
        <v>0</v>
      </c>
      <c r="Q56" s="223">
        <f t="shared" si="3"/>
        <v>0</v>
      </c>
    </row>
    <row r="57" spans="1:17" ht="12.75">
      <c r="A57" s="217"/>
      <c r="B57" s="217"/>
      <c r="C57" s="217"/>
      <c r="D57" s="217"/>
      <c r="E57" s="217"/>
      <c r="F57" s="224">
        <v>730</v>
      </c>
      <c r="G57" s="218" t="s">
        <v>169</v>
      </c>
      <c r="H57" s="219" t="s">
        <v>171</v>
      </c>
      <c r="I57" s="224" t="s">
        <v>170</v>
      </c>
      <c r="J57" s="219" t="s">
        <v>171</v>
      </c>
      <c r="K57" s="220" t="s">
        <v>174</v>
      </c>
      <c r="L57" s="221">
        <v>0</v>
      </c>
      <c r="M57" s="221">
        <v>0</v>
      </c>
      <c r="N57" s="221">
        <v>0</v>
      </c>
      <c r="O57" s="225">
        <f t="shared" si="2"/>
        <v>0</v>
      </c>
      <c r="P57" s="21">
        <v>0</v>
      </c>
      <c r="Q57" s="223">
        <f t="shared" si="3"/>
        <v>0</v>
      </c>
    </row>
    <row r="58" spans="1:17" ht="12.75">
      <c r="A58" s="217"/>
      <c r="B58" s="217"/>
      <c r="C58" s="217"/>
      <c r="D58" s="217"/>
      <c r="E58" s="217"/>
      <c r="F58" s="224">
        <v>730</v>
      </c>
      <c r="G58" s="218" t="s">
        <v>169</v>
      </c>
      <c r="H58" s="219" t="s">
        <v>171</v>
      </c>
      <c r="I58" s="224" t="s">
        <v>170</v>
      </c>
      <c r="J58" s="219" t="s">
        <v>171</v>
      </c>
      <c r="K58" s="220" t="s">
        <v>174</v>
      </c>
      <c r="L58" s="221">
        <v>0</v>
      </c>
      <c r="M58" s="221">
        <v>0</v>
      </c>
      <c r="N58" s="221">
        <v>0</v>
      </c>
      <c r="O58" s="225">
        <f t="shared" si="2"/>
        <v>0</v>
      </c>
      <c r="P58" s="21">
        <v>0</v>
      </c>
      <c r="Q58" s="223">
        <f t="shared" si="3"/>
        <v>0</v>
      </c>
    </row>
    <row r="59" spans="1:17" ht="12.75">
      <c r="A59" s="217"/>
      <c r="B59" s="217"/>
      <c r="C59" s="217"/>
      <c r="D59" s="217"/>
      <c r="E59" s="217"/>
      <c r="F59" s="224">
        <v>730</v>
      </c>
      <c r="G59" s="218" t="s">
        <v>169</v>
      </c>
      <c r="H59" s="219" t="s">
        <v>171</v>
      </c>
      <c r="I59" s="224" t="s">
        <v>170</v>
      </c>
      <c r="J59" s="219" t="s">
        <v>171</v>
      </c>
      <c r="K59" s="220" t="s">
        <v>174</v>
      </c>
      <c r="L59" s="221">
        <v>0</v>
      </c>
      <c r="M59" s="221">
        <v>0</v>
      </c>
      <c r="N59" s="221">
        <v>0</v>
      </c>
      <c r="O59" s="225">
        <f t="shared" si="2"/>
        <v>0</v>
      </c>
      <c r="P59" s="21">
        <v>0</v>
      </c>
      <c r="Q59" s="223">
        <f t="shared" si="3"/>
        <v>0</v>
      </c>
    </row>
    <row r="60" spans="1:17" ht="12.75">
      <c r="A60" s="217"/>
      <c r="B60" s="217"/>
      <c r="C60" s="217"/>
      <c r="D60" s="217"/>
      <c r="E60" s="217"/>
      <c r="F60" s="224">
        <v>730</v>
      </c>
      <c r="G60" s="218" t="s">
        <v>169</v>
      </c>
      <c r="H60" s="219" t="s">
        <v>171</v>
      </c>
      <c r="I60" s="224" t="s">
        <v>170</v>
      </c>
      <c r="J60" s="219" t="s">
        <v>171</v>
      </c>
      <c r="K60" s="220" t="s">
        <v>174</v>
      </c>
      <c r="L60" s="221">
        <v>0</v>
      </c>
      <c r="M60" s="221">
        <v>0</v>
      </c>
      <c r="N60" s="221">
        <v>0</v>
      </c>
      <c r="O60" s="225">
        <f t="shared" si="2"/>
        <v>0</v>
      </c>
      <c r="P60" s="21">
        <v>0</v>
      </c>
      <c r="Q60" s="223">
        <f t="shared" si="3"/>
        <v>0</v>
      </c>
    </row>
    <row r="61" spans="1:17" ht="12.75">
      <c r="A61" s="217"/>
      <c r="B61" s="217"/>
      <c r="C61" s="217"/>
      <c r="D61" s="217"/>
      <c r="E61" s="217"/>
      <c r="F61" s="224">
        <v>730</v>
      </c>
      <c r="G61" s="218" t="s">
        <v>169</v>
      </c>
      <c r="H61" s="219" t="s">
        <v>171</v>
      </c>
      <c r="I61" s="224" t="s">
        <v>170</v>
      </c>
      <c r="J61" s="219" t="s">
        <v>171</v>
      </c>
      <c r="K61" s="220" t="s">
        <v>174</v>
      </c>
      <c r="L61" s="221">
        <v>0</v>
      </c>
      <c r="M61" s="221">
        <v>0</v>
      </c>
      <c r="N61" s="221">
        <v>0</v>
      </c>
      <c r="O61" s="225">
        <f t="shared" si="2"/>
        <v>0</v>
      </c>
      <c r="P61" s="21">
        <v>0</v>
      </c>
      <c r="Q61" s="223">
        <f t="shared" si="3"/>
        <v>0</v>
      </c>
    </row>
    <row r="62" spans="1:17" ht="12.75">
      <c r="A62" s="217"/>
      <c r="B62" s="217"/>
      <c r="C62" s="217"/>
      <c r="D62" s="217"/>
      <c r="E62" s="217"/>
      <c r="F62" s="224">
        <v>730</v>
      </c>
      <c r="G62" s="218" t="s">
        <v>169</v>
      </c>
      <c r="H62" s="219" t="s">
        <v>171</v>
      </c>
      <c r="I62" s="224" t="s">
        <v>170</v>
      </c>
      <c r="J62" s="219" t="s">
        <v>171</v>
      </c>
      <c r="K62" s="220" t="s">
        <v>174</v>
      </c>
      <c r="L62" s="221">
        <v>0</v>
      </c>
      <c r="M62" s="221">
        <v>0</v>
      </c>
      <c r="N62" s="221">
        <v>0</v>
      </c>
      <c r="O62" s="225">
        <f t="shared" si="2"/>
        <v>0</v>
      </c>
      <c r="P62" s="21">
        <v>0</v>
      </c>
      <c r="Q62" s="223">
        <f t="shared" si="3"/>
        <v>0</v>
      </c>
    </row>
    <row r="63" spans="1:17" ht="12.75">
      <c r="A63" s="217"/>
      <c r="B63" s="217"/>
      <c r="C63" s="217"/>
      <c r="D63" s="217"/>
      <c r="E63" s="217"/>
      <c r="F63" s="224">
        <v>730</v>
      </c>
      <c r="G63" s="218" t="s">
        <v>169</v>
      </c>
      <c r="H63" s="219" t="s">
        <v>171</v>
      </c>
      <c r="I63" s="224" t="s">
        <v>170</v>
      </c>
      <c r="J63" s="219" t="s">
        <v>171</v>
      </c>
      <c r="K63" s="220" t="s">
        <v>174</v>
      </c>
      <c r="L63" s="221">
        <v>0</v>
      </c>
      <c r="M63" s="221">
        <v>0</v>
      </c>
      <c r="N63" s="221">
        <v>0</v>
      </c>
      <c r="O63" s="225">
        <f t="shared" si="2"/>
        <v>0</v>
      </c>
      <c r="P63" s="21">
        <v>0</v>
      </c>
      <c r="Q63" s="223">
        <f t="shared" si="3"/>
        <v>0</v>
      </c>
    </row>
    <row r="64" spans="1:17" ht="12.75">
      <c r="A64" s="217"/>
      <c r="B64" s="217"/>
      <c r="C64" s="217"/>
      <c r="D64" s="217"/>
      <c r="E64" s="217"/>
      <c r="F64" s="224">
        <v>730</v>
      </c>
      <c r="G64" s="218" t="s">
        <v>169</v>
      </c>
      <c r="H64" s="219" t="s">
        <v>171</v>
      </c>
      <c r="I64" s="224" t="s">
        <v>170</v>
      </c>
      <c r="J64" s="219" t="s">
        <v>171</v>
      </c>
      <c r="K64" s="220" t="s">
        <v>174</v>
      </c>
      <c r="L64" s="221">
        <v>0</v>
      </c>
      <c r="M64" s="221">
        <v>0</v>
      </c>
      <c r="N64" s="221">
        <v>0</v>
      </c>
      <c r="O64" s="225">
        <f t="shared" si="2"/>
        <v>0</v>
      </c>
      <c r="P64" s="21">
        <v>0</v>
      </c>
      <c r="Q64" s="223">
        <f t="shared" si="3"/>
        <v>0</v>
      </c>
    </row>
    <row r="65" spans="1:17" ht="12.75">
      <c r="A65" s="217"/>
      <c r="B65" s="217"/>
      <c r="C65" s="217"/>
      <c r="D65" s="217"/>
      <c r="E65" s="217"/>
      <c r="F65" s="224">
        <v>730</v>
      </c>
      <c r="G65" s="218" t="s">
        <v>169</v>
      </c>
      <c r="H65" s="219" t="s">
        <v>171</v>
      </c>
      <c r="I65" s="224" t="s">
        <v>170</v>
      </c>
      <c r="J65" s="219" t="s">
        <v>171</v>
      </c>
      <c r="K65" s="220" t="s">
        <v>174</v>
      </c>
      <c r="L65" s="221">
        <v>0</v>
      </c>
      <c r="M65" s="221">
        <v>0</v>
      </c>
      <c r="N65" s="221">
        <v>0</v>
      </c>
      <c r="O65" s="225">
        <f t="shared" si="2"/>
        <v>0</v>
      </c>
      <c r="P65" s="21">
        <v>0</v>
      </c>
      <c r="Q65" s="223">
        <f t="shared" si="3"/>
        <v>0</v>
      </c>
    </row>
    <row r="66" spans="1:17" ht="12.75">
      <c r="A66" s="217"/>
      <c r="B66" s="217"/>
      <c r="C66" s="217"/>
      <c r="D66" s="217"/>
      <c r="E66" s="217"/>
      <c r="F66" s="224">
        <v>730</v>
      </c>
      <c r="G66" s="218" t="s">
        <v>169</v>
      </c>
      <c r="H66" s="219" t="s">
        <v>171</v>
      </c>
      <c r="I66" s="224" t="s">
        <v>170</v>
      </c>
      <c r="J66" s="219" t="s">
        <v>171</v>
      </c>
      <c r="K66" s="220" t="s">
        <v>174</v>
      </c>
      <c r="L66" s="221">
        <v>0</v>
      </c>
      <c r="M66" s="221">
        <v>0</v>
      </c>
      <c r="N66" s="221">
        <v>0</v>
      </c>
      <c r="O66" s="225">
        <f t="shared" si="2"/>
        <v>0</v>
      </c>
      <c r="P66" s="21">
        <v>0</v>
      </c>
      <c r="Q66" s="223">
        <f t="shared" si="3"/>
        <v>0</v>
      </c>
    </row>
    <row r="67" spans="1:17" ht="12.75">
      <c r="A67" s="217"/>
      <c r="B67" s="217"/>
      <c r="C67" s="217"/>
      <c r="D67" s="217"/>
      <c r="E67" s="217"/>
      <c r="F67" s="224">
        <v>730</v>
      </c>
      <c r="G67" s="218" t="s">
        <v>169</v>
      </c>
      <c r="H67" s="219" t="s">
        <v>171</v>
      </c>
      <c r="I67" s="224" t="s">
        <v>170</v>
      </c>
      <c r="J67" s="219" t="s">
        <v>171</v>
      </c>
      <c r="K67" s="220" t="s">
        <v>174</v>
      </c>
      <c r="L67" s="221">
        <v>0</v>
      </c>
      <c r="M67" s="221">
        <v>0</v>
      </c>
      <c r="N67" s="221">
        <v>0</v>
      </c>
      <c r="O67" s="225">
        <f t="shared" si="2"/>
        <v>0</v>
      </c>
      <c r="P67" s="21">
        <v>0</v>
      </c>
      <c r="Q67" s="223">
        <f t="shared" si="3"/>
        <v>0</v>
      </c>
    </row>
    <row r="68" spans="1:17" ht="12.75">
      <c r="A68" s="217"/>
      <c r="B68" s="217"/>
      <c r="C68" s="217"/>
      <c r="D68" s="217"/>
      <c r="E68" s="217"/>
      <c r="F68" s="224">
        <v>730</v>
      </c>
      <c r="G68" s="218" t="s">
        <v>169</v>
      </c>
      <c r="H68" s="219" t="s">
        <v>171</v>
      </c>
      <c r="I68" s="224" t="s">
        <v>170</v>
      </c>
      <c r="J68" s="219" t="s">
        <v>171</v>
      </c>
      <c r="K68" s="220" t="s">
        <v>174</v>
      </c>
      <c r="L68" s="221">
        <v>0</v>
      </c>
      <c r="M68" s="221">
        <v>0</v>
      </c>
      <c r="N68" s="221">
        <v>0</v>
      </c>
      <c r="O68" s="225">
        <f t="shared" si="2"/>
        <v>0</v>
      </c>
      <c r="P68" s="21">
        <v>0</v>
      </c>
      <c r="Q68" s="223">
        <f t="shared" si="3"/>
        <v>0</v>
      </c>
    </row>
    <row r="69" spans="1:17" ht="12.75">
      <c r="A69" s="217"/>
      <c r="B69" s="217"/>
      <c r="C69" s="217"/>
      <c r="D69" s="217"/>
      <c r="E69" s="217"/>
      <c r="F69" s="224">
        <v>730</v>
      </c>
      <c r="G69" s="218" t="s">
        <v>169</v>
      </c>
      <c r="H69" s="219" t="s">
        <v>171</v>
      </c>
      <c r="I69" s="224" t="s">
        <v>170</v>
      </c>
      <c r="J69" s="219" t="s">
        <v>171</v>
      </c>
      <c r="K69" s="220" t="s">
        <v>174</v>
      </c>
      <c r="L69" s="221">
        <v>0</v>
      </c>
      <c r="M69" s="221">
        <v>0</v>
      </c>
      <c r="N69" s="221">
        <v>0</v>
      </c>
      <c r="O69" s="225">
        <f t="shared" si="2"/>
        <v>0</v>
      </c>
      <c r="P69" s="21">
        <v>0</v>
      </c>
      <c r="Q69" s="223">
        <f t="shared" si="3"/>
        <v>0</v>
      </c>
    </row>
    <row r="70" spans="1:17" ht="12.75">
      <c r="A70" s="217"/>
      <c r="B70" s="217"/>
      <c r="C70" s="217"/>
      <c r="D70" s="217"/>
      <c r="E70" s="217"/>
      <c r="F70" s="224">
        <v>730</v>
      </c>
      <c r="G70" s="218" t="s">
        <v>169</v>
      </c>
      <c r="H70" s="219" t="s">
        <v>171</v>
      </c>
      <c r="I70" s="224" t="s">
        <v>170</v>
      </c>
      <c r="J70" s="219" t="s">
        <v>171</v>
      </c>
      <c r="K70" s="220" t="s">
        <v>174</v>
      </c>
      <c r="L70" s="221">
        <v>0</v>
      </c>
      <c r="M70" s="221">
        <v>0</v>
      </c>
      <c r="N70" s="221">
        <v>0</v>
      </c>
      <c r="O70" s="225">
        <f t="shared" si="2"/>
        <v>0</v>
      </c>
      <c r="P70" s="21">
        <v>0</v>
      </c>
      <c r="Q70" s="223">
        <f t="shared" si="3"/>
        <v>0</v>
      </c>
    </row>
    <row r="71" spans="1:17" ht="12.75">
      <c r="A71" s="217"/>
      <c r="B71" s="217"/>
      <c r="C71" s="217"/>
      <c r="D71" s="217"/>
      <c r="E71" s="217"/>
      <c r="F71" s="224">
        <v>730</v>
      </c>
      <c r="G71" s="218" t="s">
        <v>169</v>
      </c>
      <c r="H71" s="219" t="s">
        <v>171</v>
      </c>
      <c r="I71" s="224" t="s">
        <v>170</v>
      </c>
      <c r="J71" s="219" t="s">
        <v>171</v>
      </c>
      <c r="K71" s="220" t="s">
        <v>174</v>
      </c>
      <c r="L71" s="221">
        <v>0</v>
      </c>
      <c r="M71" s="221">
        <v>0</v>
      </c>
      <c r="N71" s="221">
        <v>0</v>
      </c>
      <c r="O71" s="225">
        <f t="shared" si="2"/>
        <v>0</v>
      </c>
      <c r="P71" s="21">
        <v>0</v>
      </c>
      <c r="Q71" s="223">
        <f t="shared" si="3"/>
        <v>0</v>
      </c>
    </row>
    <row r="72" spans="1:17" ht="12.75">
      <c r="A72" s="217"/>
      <c r="B72" s="217"/>
      <c r="C72" s="217"/>
      <c r="D72" s="217"/>
      <c r="E72" s="217"/>
      <c r="F72" s="224">
        <v>730</v>
      </c>
      <c r="G72" s="218" t="s">
        <v>169</v>
      </c>
      <c r="H72" s="219" t="s">
        <v>171</v>
      </c>
      <c r="I72" s="224" t="s">
        <v>170</v>
      </c>
      <c r="J72" s="219" t="s">
        <v>171</v>
      </c>
      <c r="K72" s="220" t="s">
        <v>174</v>
      </c>
      <c r="L72" s="221">
        <v>0</v>
      </c>
      <c r="M72" s="221">
        <v>0</v>
      </c>
      <c r="N72" s="221">
        <v>0</v>
      </c>
      <c r="O72" s="225">
        <f t="shared" si="2"/>
        <v>0</v>
      </c>
      <c r="P72" s="21">
        <v>0</v>
      </c>
      <c r="Q72" s="223">
        <f t="shared" si="3"/>
        <v>0</v>
      </c>
    </row>
    <row r="73" spans="1:17" ht="12.75">
      <c r="A73" s="217"/>
      <c r="B73" s="217"/>
      <c r="C73" s="217"/>
      <c r="D73" s="217"/>
      <c r="E73" s="217"/>
      <c r="F73" s="224">
        <v>730</v>
      </c>
      <c r="G73" s="218" t="s">
        <v>169</v>
      </c>
      <c r="H73" s="219" t="s">
        <v>171</v>
      </c>
      <c r="I73" s="224" t="s">
        <v>170</v>
      </c>
      <c r="J73" s="219" t="s">
        <v>171</v>
      </c>
      <c r="K73" s="220" t="s">
        <v>174</v>
      </c>
      <c r="L73" s="221">
        <v>0</v>
      </c>
      <c r="M73" s="221">
        <v>0</v>
      </c>
      <c r="N73" s="221">
        <v>0</v>
      </c>
      <c r="O73" s="225">
        <f t="shared" si="2"/>
        <v>0</v>
      </c>
      <c r="P73" s="21">
        <v>0</v>
      </c>
      <c r="Q73" s="223">
        <f t="shared" si="3"/>
        <v>0</v>
      </c>
    </row>
    <row r="74" spans="1:17" ht="12.75">
      <c r="A74" s="217"/>
      <c r="B74" s="217"/>
      <c r="C74" s="217"/>
      <c r="D74" s="217"/>
      <c r="E74" s="217"/>
      <c r="F74" s="224">
        <v>730</v>
      </c>
      <c r="G74" s="218" t="s">
        <v>169</v>
      </c>
      <c r="H74" s="219" t="s">
        <v>171</v>
      </c>
      <c r="I74" s="224" t="s">
        <v>170</v>
      </c>
      <c r="J74" s="219" t="s">
        <v>171</v>
      </c>
      <c r="K74" s="220" t="s">
        <v>174</v>
      </c>
      <c r="L74" s="221">
        <v>0</v>
      </c>
      <c r="M74" s="221">
        <v>0</v>
      </c>
      <c r="N74" s="221">
        <v>0</v>
      </c>
      <c r="O74" s="225">
        <f t="shared" si="2"/>
        <v>0</v>
      </c>
      <c r="P74" s="21">
        <v>0</v>
      </c>
      <c r="Q74" s="223">
        <f t="shared" si="3"/>
        <v>0</v>
      </c>
    </row>
    <row r="75" spans="1:17" ht="12.75">
      <c r="A75" s="217"/>
      <c r="B75" s="217"/>
      <c r="C75" s="217"/>
      <c r="D75" s="217"/>
      <c r="E75" s="217"/>
      <c r="F75" s="224">
        <v>730</v>
      </c>
      <c r="G75" s="218" t="s">
        <v>169</v>
      </c>
      <c r="H75" s="219" t="s">
        <v>171</v>
      </c>
      <c r="I75" s="224" t="s">
        <v>170</v>
      </c>
      <c r="J75" s="219" t="s">
        <v>171</v>
      </c>
      <c r="K75" s="220" t="s">
        <v>174</v>
      </c>
      <c r="L75" s="221">
        <v>0</v>
      </c>
      <c r="M75" s="221">
        <v>0</v>
      </c>
      <c r="N75" s="221">
        <v>0</v>
      </c>
      <c r="O75" s="225">
        <f t="shared" si="2"/>
        <v>0</v>
      </c>
      <c r="P75" s="21">
        <v>0</v>
      </c>
      <c r="Q75" s="223">
        <f t="shared" si="3"/>
        <v>0</v>
      </c>
    </row>
    <row r="76" spans="1:17" ht="12.75">
      <c r="A76" s="217"/>
      <c r="B76" s="217"/>
      <c r="C76" s="217"/>
      <c r="D76" s="217"/>
      <c r="E76" s="217"/>
      <c r="F76" s="224">
        <v>730</v>
      </c>
      <c r="G76" s="218" t="s">
        <v>169</v>
      </c>
      <c r="H76" s="219" t="s">
        <v>171</v>
      </c>
      <c r="I76" s="224" t="s">
        <v>170</v>
      </c>
      <c r="J76" s="219" t="s">
        <v>171</v>
      </c>
      <c r="K76" s="220" t="s">
        <v>174</v>
      </c>
      <c r="L76" s="221">
        <v>0</v>
      </c>
      <c r="M76" s="221">
        <v>0</v>
      </c>
      <c r="N76" s="221">
        <v>0</v>
      </c>
      <c r="O76" s="225">
        <f aca="true" t="shared" si="4" ref="O76:O103">+L76+M76-N76</f>
        <v>0</v>
      </c>
      <c r="P76" s="21">
        <v>0</v>
      </c>
      <c r="Q76" s="223">
        <f aca="true" t="shared" si="5" ref="Q76:Q103">+O76+P76</f>
        <v>0</v>
      </c>
    </row>
    <row r="77" spans="1:17" ht="12.75">
      <c r="A77" s="217"/>
      <c r="B77" s="217"/>
      <c r="C77" s="217"/>
      <c r="D77" s="217"/>
      <c r="E77" s="217"/>
      <c r="F77" s="224">
        <v>730</v>
      </c>
      <c r="G77" s="218" t="s">
        <v>169</v>
      </c>
      <c r="H77" s="219" t="s">
        <v>171</v>
      </c>
      <c r="I77" s="224" t="s">
        <v>170</v>
      </c>
      <c r="J77" s="219" t="s">
        <v>171</v>
      </c>
      <c r="K77" s="220" t="s">
        <v>174</v>
      </c>
      <c r="L77" s="221">
        <v>0</v>
      </c>
      <c r="M77" s="221">
        <v>0</v>
      </c>
      <c r="N77" s="221">
        <v>0</v>
      </c>
      <c r="O77" s="225">
        <f t="shared" si="4"/>
        <v>0</v>
      </c>
      <c r="P77" s="21">
        <v>0</v>
      </c>
      <c r="Q77" s="223">
        <f t="shared" si="5"/>
        <v>0</v>
      </c>
    </row>
    <row r="78" spans="1:17" ht="12.75">
      <c r="A78" s="217"/>
      <c r="B78" s="217"/>
      <c r="C78" s="217"/>
      <c r="D78" s="217"/>
      <c r="E78" s="217"/>
      <c r="F78" s="224">
        <v>730</v>
      </c>
      <c r="G78" s="218" t="s">
        <v>169</v>
      </c>
      <c r="H78" s="219" t="s">
        <v>171</v>
      </c>
      <c r="I78" s="224" t="s">
        <v>170</v>
      </c>
      <c r="J78" s="219" t="s">
        <v>171</v>
      </c>
      <c r="K78" s="220" t="s">
        <v>174</v>
      </c>
      <c r="L78" s="221">
        <v>0</v>
      </c>
      <c r="M78" s="221">
        <v>0</v>
      </c>
      <c r="N78" s="221">
        <v>0</v>
      </c>
      <c r="O78" s="225">
        <f t="shared" si="4"/>
        <v>0</v>
      </c>
      <c r="P78" s="21">
        <v>0</v>
      </c>
      <c r="Q78" s="223">
        <f t="shared" si="5"/>
        <v>0</v>
      </c>
    </row>
    <row r="79" spans="1:17" ht="12.75">
      <c r="A79" s="217"/>
      <c r="B79" s="217"/>
      <c r="C79" s="217"/>
      <c r="D79" s="217"/>
      <c r="E79" s="217"/>
      <c r="F79" s="224">
        <v>730</v>
      </c>
      <c r="G79" s="218" t="s">
        <v>169</v>
      </c>
      <c r="H79" s="219" t="s">
        <v>171</v>
      </c>
      <c r="I79" s="224" t="s">
        <v>170</v>
      </c>
      <c r="J79" s="219" t="s">
        <v>171</v>
      </c>
      <c r="K79" s="220" t="s">
        <v>174</v>
      </c>
      <c r="L79" s="221">
        <v>0</v>
      </c>
      <c r="M79" s="221">
        <v>0</v>
      </c>
      <c r="N79" s="221">
        <v>0</v>
      </c>
      <c r="O79" s="225">
        <f t="shared" si="4"/>
        <v>0</v>
      </c>
      <c r="P79" s="21">
        <v>0</v>
      </c>
      <c r="Q79" s="223">
        <f t="shared" si="5"/>
        <v>0</v>
      </c>
    </row>
    <row r="80" spans="1:17" ht="12.75">
      <c r="A80" s="217"/>
      <c r="B80" s="217"/>
      <c r="C80" s="217"/>
      <c r="D80" s="217"/>
      <c r="E80" s="217"/>
      <c r="F80" s="224">
        <v>730</v>
      </c>
      <c r="G80" s="218" t="s">
        <v>169</v>
      </c>
      <c r="H80" s="219" t="s">
        <v>171</v>
      </c>
      <c r="I80" s="224" t="s">
        <v>170</v>
      </c>
      <c r="J80" s="219" t="s">
        <v>171</v>
      </c>
      <c r="K80" s="220" t="s">
        <v>174</v>
      </c>
      <c r="L80" s="221">
        <v>0</v>
      </c>
      <c r="M80" s="221">
        <v>0</v>
      </c>
      <c r="N80" s="221">
        <v>0</v>
      </c>
      <c r="O80" s="225">
        <f t="shared" si="4"/>
        <v>0</v>
      </c>
      <c r="P80" s="21">
        <v>0</v>
      </c>
      <c r="Q80" s="223">
        <f t="shared" si="5"/>
        <v>0</v>
      </c>
    </row>
    <row r="81" spans="1:17" ht="12.75">
      <c r="A81" s="217"/>
      <c r="B81" s="217"/>
      <c r="C81" s="217"/>
      <c r="D81" s="217"/>
      <c r="E81" s="217"/>
      <c r="F81" s="224">
        <v>730</v>
      </c>
      <c r="G81" s="218" t="s">
        <v>169</v>
      </c>
      <c r="H81" s="219" t="s">
        <v>171</v>
      </c>
      <c r="I81" s="224" t="s">
        <v>170</v>
      </c>
      <c r="J81" s="219" t="s">
        <v>171</v>
      </c>
      <c r="K81" s="220" t="s">
        <v>174</v>
      </c>
      <c r="L81" s="221">
        <v>0</v>
      </c>
      <c r="M81" s="221">
        <v>0</v>
      </c>
      <c r="N81" s="221">
        <v>0</v>
      </c>
      <c r="O81" s="225">
        <f t="shared" si="4"/>
        <v>0</v>
      </c>
      <c r="P81" s="21">
        <v>0</v>
      </c>
      <c r="Q81" s="223">
        <f t="shared" si="5"/>
        <v>0</v>
      </c>
    </row>
    <row r="82" spans="1:17" ht="12.75">
      <c r="A82" s="217"/>
      <c r="B82" s="217"/>
      <c r="C82" s="217"/>
      <c r="D82" s="217"/>
      <c r="E82" s="217"/>
      <c r="F82" s="224">
        <v>730</v>
      </c>
      <c r="G82" s="218" t="s">
        <v>169</v>
      </c>
      <c r="H82" s="219" t="s">
        <v>171</v>
      </c>
      <c r="I82" s="224" t="s">
        <v>170</v>
      </c>
      <c r="J82" s="219" t="s">
        <v>171</v>
      </c>
      <c r="K82" s="220" t="s">
        <v>174</v>
      </c>
      <c r="L82" s="221">
        <v>0</v>
      </c>
      <c r="M82" s="221">
        <v>0</v>
      </c>
      <c r="N82" s="221">
        <v>0</v>
      </c>
      <c r="O82" s="225">
        <f t="shared" si="4"/>
        <v>0</v>
      </c>
      <c r="P82" s="21">
        <v>0</v>
      </c>
      <c r="Q82" s="223">
        <f t="shared" si="5"/>
        <v>0</v>
      </c>
    </row>
    <row r="83" spans="1:17" ht="12.75">
      <c r="A83" s="217"/>
      <c r="B83" s="217"/>
      <c r="C83" s="217"/>
      <c r="D83" s="217"/>
      <c r="E83" s="217"/>
      <c r="F83" s="224">
        <v>730</v>
      </c>
      <c r="G83" s="218" t="s">
        <v>169</v>
      </c>
      <c r="H83" s="219" t="s">
        <v>171</v>
      </c>
      <c r="I83" s="224" t="s">
        <v>170</v>
      </c>
      <c r="J83" s="219" t="s">
        <v>171</v>
      </c>
      <c r="K83" s="220" t="s">
        <v>174</v>
      </c>
      <c r="L83" s="221">
        <v>0</v>
      </c>
      <c r="M83" s="221">
        <v>0</v>
      </c>
      <c r="N83" s="221">
        <v>0</v>
      </c>
      <c r="O83" s="225">
        <f t="shared" si="4"/>
        <v>0</v>
      </c>
      <c r="P83" s="21">
        <v>0</v>
      </c>
      <c r="Q83" s="223">
        <f t="shared" si="5"/>
        <v>0</v>
      </c>
    </row>
    <row r="84" spans="1:17" ht="12.75">
      <c r="A84" s="217"/>
      <c r="B84" s="217"/>
      <c r="C84" s="217"/>
      <c r="D84" s="217"/>
      <c r="E84" s="217"/>
      <c r="F84" s="224">
        <v>730</v>
      </c>
      <c r="G84" s="218" t="s">
        <v>169</v>
      </c>
      <c r="H84" s="219" t="s">
        <v>171</v>
      </c>
      <c r="I84" s="224" t="s">
        <v>170</v>
      </c>
      <c r="J84" s="219" t="s">
        <v>171</v>
      </c>
      <c r="K84" s="220" t="s">
        <v>174</v>
      </c>
      <c r="L84" s="221">
        <v>0</v>
      </c>
      <c r="M84" s="221">
        <v>0</v>
      </c>
      <c r="N84" s="221">
        <v>0</v>
      </c>
      <c r="O84" s="225">
        <f t="shared" si="4"/>
        <v>0</v>
      </c>
      <c r="P84" s="21">
        <v>0</v>
      </c>
      <c r="Q84" s="223">
        <f t="shared" si="5"/>
        <v>0</v>
      </c>
    </row>
    <row r="85" spans="1:17" ht="12.75">
      <c r="A85" s="217"/>
      <c r="B85" s="217"/>
      <c r="C85" s="217"/>
      <c r="D85" s="217"/>
      <c r="E85" s="217"/>
      <c r="F85" s="224">
        <v>730</v>
      </c>
      <c r="G85" s="218" t="s">
        <v>169</v>
      </c>
      <c r="H85" s="219" t="s">
        <v>171</v>
      </c>
      <c r="I85" s="224" t="s">
        <v>170</v>
      </c>
      <c r="J85" s="219" t="s">
        <v>171</v>
      </c>
      <c r="K85" s="220" t="s">
        <v>174</v>
      </c>
      <c r="L85" s="221">
        <v>0</v>
      </c>
      <c r="M85" s="221">
        <v>0</v>
      </c>
      <c r="N85" s="221">
        <v>0</v>
      </c>
      <c r="O85" s="225">
        <f t="shared" si="4"/>
        <v>0</v>
      </c>
      <c r="P85" s="21">
        <v>0</v>
      </c>
      <c r="Q85" s="223">
        <f t="shared" si="5"/>
        <v>0</v>
      </c>
    </row>
    <row r="86" spans="1:17" ht="12.75">
      <c r="A86" s="217"/>
      <c r="B86" s="217"/>
      <c r="C86" s="217"/>
      <c r="D86" s="217"/>
      <c r="E86" s="217"/>
      <c r="F86" s="224">
        <v>730</v>
      </c>
      <c r="G86" s="218" t="s">
        <v>169</v>
      </c>
      <c r="H86" s="219" t="s">
        <v>171</v>
      </c>
      <c r="I86" s="224" t="s">
        <v>170</v>
      </c>
      <c r="J86" s="219" t="s">
        <v>171</v>
      </c>
      <c r="K86" s="220" t="s">
        <v>174</v>
      </c>
      <c r="L86" s="221">
        <v>0</v>
      </c>
      <c r="M86" s="221">
        <v>0</v>
      </c>
      <c r="N86" s="221">
        <v>0</v>
      </c>
      <c r="O86" s="225">
        <f t="shared" si="4"/>
        <v>0</v>
      </c>
      <c r="P86" s="21">
        <v>0</v>
      </c>
      <c r="Q86" s="223">
        <f t="shared" si="5"/>
        <v>0</v>
      </c>
    </row>
    <row r="87" spans="1:17" ht="12.75">
      <c r="A87" s="217"/>
      <c r="B87" s="217"/>
      <c r="C87" s="217"/>
      <c r="D87" s="217"/>
      <c r="E87" s="217"/>
      <c r="F87" s="224">
        <v>730</v>
      </c>
      <c r="G87" s="218" t="s">
        <v>169</v>
      </c>
      <c r="H87" s="219" t="s">
        <v>171</v>
      </c>
      <c r="I87" s="224" t="s">
        <v>170</v>
      </c>
      <c r="J87" s="219" t="s">
        <v>171</v>
      </c>
      <c r="K87" s="220" t="s">
        <v>174</v>
      </c>
      <c r="L87" s="221">
        <v>0</v>
      </c>
      <c r="M87" s="221">
        <v>0</v>
      </c>
      <c r="N87" s="221">
        <v>0</v>
      </c>
      <c r="O87" s="225">
        <f t="shared" si="4"/>
        <v>0</v>
      </c>
      <c r="P87" s="21">
        <v>0</v>
      </c>
      <c r="Q87" s="223">
        <f t="shared" si="5"/>
        <v>0</v>
      </c>
    </row>
    <row r="88" spans="1:17" ht="12.75">
      <c r="A88" s="217"/>
      <c r="B88" s="217"/>
      <c r="C88" s="217"/>
      <c r="D88" s="217"/>
      <c r="E88" s="217"/>
      <c r="F88" s="224">
        <v>730</v>
      </c>
      <c r="G88" s="218" t="s">
        <v>169</v>
      </c>
      <c r="H88" s="219" t="s">
        <v>171</v>
      </c>
      <c r="I88" s="224" t="s">
        <v>170</v>
      </c>
      <c r="J88" s="219" t="s">
        <v>171</v>
      </c>
      <c r="K88" s="220" t="s">
        <v>174</v>
      </c>
      <c r="L88" s="221">
        <v>0</v>
      </c>
      <c r="M88" s="221">
        <v>0</v>
      </c>
      <c r="N88" s="221">
        <v>0</v>
      </c>
      <c r="O88" s="225">
        <f t="shared" si="4"/>
        <v>0</v>
      </c>
      <c r="P88" s="21">
        <v>0</v>
      </c>
      <c r="Q88" s="223">
        <f t="shared" si="5"/>
        <v>0</v>
      </c>
    </row>
    <row r="89" spans="1:17" ht="12.75">
      <c r="A89" s="217"/>
      <c r="B89" s="217"/>
      <c r="C89" s="217"/>
      <c r="D89" s="217"/>
      <c r="E89" s="217"/>
      <c r="F89" s="224">
        <v>730</v>
      </c>
      <c r="G89" s="218" t="s">
        <v>169</v>
      </c>
      <c r="H89" s="219" t="s">
        <v>171</v>
      </c>
      <c r="I89" s="224" t="s">
        <v>170</v>
      </c>
      <c r="J89" s="219" t="s">
        <v>171</v>
      </c>
      <c r="K89" s="220" t="s">
        <v>174</v>
      </c>
      <c r="L89" s="221">
        <v>0</v>
      </c>
      <c r="M89" s="221">
        <v>0</v>
      </c>
      <c r="N89" s="221">
        <v>0</v>
      </c>
      <c r="O89" s="225">
        <f t="shared" si="4"/>
        <v>0</v>
      </c>
      <c r="P89" s="21">
        <v>0</v>
      </c>
      <c r="Q89" s="223">
        <f t="shared" si="5"/>
        <v>0</v>
      </c>
    </row>
    <row r="90" spans="1:17" ht="12.75">
      <c r="A90" s="217"/>
      <c r="B90" s="217"/>
      <c r="C90" s="217"/>
      <c r="D90" s="217"/>
      <c r="E90" s="217"/>
      <c r="F90" s="224">
        <v>730</v>
      </c>
      <c r="G90" s="218" t="s">
        <v>169</v>
      </c>
      <c r="H90" s="219" t="s">
        <v>171</v>
      </c>
      <c r="I90" s="224" t="s">
        <v>170</v>
      </c>
      <c r="J90" s="219" t="s">
        <v>171</v>
      </c>
      <c r="K90" s="220" t="s">
        <v>174</v>
      </c>
      <c r="L90" s="221">
        <v>0</v>
      </c>
      <c r="M90" s="221">
        <v>0</v>
      </c>
      <c r="N90" s="221">
        <v>0</v>
      </c>
      <c r="O90" s="225">
        <f t="shared" si="4"/>
        <v>0</v>
      </c>
      <c r="P90" s="21">
        <v>0</v>
      </c>
      <c r="Q90" s="223">
        <f t="shared" si="5"/>
        <v>0</v>
      </c>
    </row>
    <row r="91" spans="1:17" ht="12.75">
      <c r="A91" s="217"/>
      <c r="B91" s="217"/>
      <c r="C91" s="217"/>
      <c r="D91" s="217"/>
      <c r="E91" s="217"/>
      <c r="F91" s="224">
        <v>730</v>
      </c>
      <c r="G91" s="218" t="s">
        <v>169</v>
      </c>
      <c r="H91" s="219" t="s">
        <v>171</v>
      </c>
      <c r="I91" s="224" t="s">
        <v>170</v>
      </c>
      <c r="J91" s="219" t="s">
        <v>171</v>
      </c>
      <c r="K91" s="220" t="s">
        <v>174</v>
      </c>
      <c r="L91" s="221">
        <v>0</v>
      </c>
      <c r="M91" s="221">
        <v>0</v>
      </c>
      <c r="N91" s="221">
        <v>0</v>
      </c>
      <c r="O91" s="225">
        <f t="shared" si="4"/>
        <v>0</v>
      </c>
      <c r="P91" s="21">
        <v>0</v>
      </c>
      <c r="Q91" s="223">
        <f t="shared" si="5"/>
        <v>0</v>
      </c>
    </row>
    <row r="92" spans="1:17" ht="12.75">
      <c r="A92" s="217"/>
      <c r="B92" s="217"/>
      <c r="C92" s="217"/>
      <c r="D92" s="217"/>
      <c r="E92" s="217"/>
      <c r="F92" s="224">
        <v>730</v>
      </c>
      <c r="G92" s="218" t="s">
        <v>169</v>
      </c>
      <c r="H92" s="219" t="s">
        <v>171</v>
      </c>
      <c r="I92" s="224" t="s">
        <v>170</v>
      </c>
      <c r="J92" s="219" t="s">
        <v>171</v>
      </c>
      <c r="K92" s="220" t="s">
        <v>174</v>
      </c>
      <c r="L92" s="221">
        <v>0</v>
      </c>
      <c r="M92" s="221">
        <v>0</v>
      </c>
      <c r="N92" s="221">
        <v>0</v>
      </c>
      <c r="O92" s="225">
        <f t="shared" si="4"/>
        <v>0</v>
      </c>
      <c r="P92" s="21">
        <v>0</v>
      </c>
      <c r="Q92" s="223">
        <f t="shared" si="5"/>
        <v>0</v>
      </c>
    </row>
    <row r="93" spans="1:17" ht="12.75">
      <c r="A93" s="217"/>
      <c r="B93" s="217"/>
      <c r="C93" s="217"/>
      <c r="D93" s="217"/>
      <c r="E93" s="217"/>
      <c r="F93" s="224">
        <v>730</v>
      </c>
      <c r="G93" s="218" t="s">
        <v>169</v>
      </c>
      <c r="H93" s="219" t="s">
        <v>171</v>
      </c>
      <c r="I93" s="224" t="s">
        <v>170</v>
      </c>
      <c r="J93" s="219" t="s">
        <v>171</v>
      </c>
      <c r="K93" s="220" t="s">
        <v>174</v>
      </c>
      <c r="L93" s="221">
        <v>0</v>
      </c>
      <c r="M93" s="221">
        <v>0</v>
      </c>
      <c r="N93" s="221">
        <v>0</v>
      </c>
      <c r="O93" s="225">
        <f t="shared" si="4"/>
        <v>0</v>
      </c>
      <c r="P93" s="21">
        <v>0</v>
      </c>
      <c r="Q93" s="223">
        <f t="shared" si="5"/>
        <v>0</v>
      </c>
    </row>
    <row r="94" spans="1:17" ht="12.75">
      <c r="A94" s="217"/>
      <c r="B94" s="217"/>
      <c r="C94" s="217"/>
      <c r="D94" s="217"/>
      <c r="E94" s="217"/>
      <c r="F94" s="224">
        <v>730</v>
      </c>
      <c r="G94" s="218" t="s">
        <v>169</v>
      </c>
      <c r="H94" s="219" t="s">
        <v>171</v>
      </c>
      <c r="I94" s="224" t="s">
        <v>170</v>
      </c>
      <c r="J94" s="219" t="s">
        <v>171</v>
      </c>
      <c r="K94" s="220" t="s">
        <v>174</v>
      </c>
      <c r="L94" s="221">
        <v>0</v>
      </c>
      <c r="M94" s="221">
        <v>0</v>
      </c>
      <c r="N94" s="221">
        <v>0</v>
      </c>
      <c r="O94" s="225">
        <f t="shared" si="4"/>
        <v>0</v>
      </c>
      <c r="P94" s="21">
        <v>0</v>
      </c>
      <c r="Q94" s="223">
        <f t="shared" si="5"/>
        <v>0</v>
      </c>
    </row>
    <row r="95" spans="1:17" ht="12.75">
      <c r="A95" s="217"/>
      <c r="B95" s="217"/>
      <c r="C95" s="217"/>
      <c r="D95" s="217"/>
      <c r="E95" s="217"/>
      <c r="F95" s="224">
        <v>730</v>
      </c>
      <c r="G95" s="218" t="s">
        <v>169</v>
      </c>
      <c r="H95" s="219" t="s">
        <v>171</v>
      </c>
      <c r="I95" s="224" t="s">
        <v>170</v>
      </c>
      <c r="J95" s="219" t="s">
        <v>171</v>
      </c>
      <c r="K95" s="220" t="s">
        <v>174</v>
      </c>
      <c r="L95" s="221">
        <v>0</v>
      </c>
      <c r="M95" s="221">
        <v>0</v>
      </c>
      <c r="N95" s="221">
        <v>0</v>
      </c>
      <c r="O95" s="225">
        <f t="shared" si="4"/>
        <v>0</v>
      </c>
      <c r="P95" s="21">
        <v>0</v>
      </c>
      <c r="Q95" s="223">
        <f t="shared" si="5"/>
        <v>0</v>
      </c>
    </row>
    <row r="96" spans="1:17" ht="12.75">
      <c r="A96" s="217"/>
      <c r="B96" s="217"/>
      <c r="C96" s="217"/>
      <c r="D96" s="217"/>
      <c r="E96" s="217"/>
      <c r="F96" s="224">
        <v>730</v>
      </c>
      <c r="G96" s="218" t="s">
        <v>169</v>
      </c>
      <c r="H96" s="219" t="s">
        <v>171</v>
      </c>
      <c r="I96" s="224" t="s">
        <v>170</v>
      </c>
      <c r="J96" s="219" t="s">
        <v>171</v>
      </c>
      <c r="K96" s="220" t="s">
        <v>174</v>
      </c>
      <c r="L96" s="221">
        <v>0</v>
      </c>
      <c r="M96" s="221">
        <v>0</v>
      </c>
      <c r="N96" s="221">
        <v>0</v>
      </c>
      <c r="O96" s="225">
        <f t="shared" si="4"/>
        <v>0</v>
      </c>
      <c r="P96" s="21">
        <v>0</v>
      </c>
      <c r="Q96" s="223">
        <f t="shared" si="5"/>
        <v>0</v>
      </c>
    </row>
    <row r="97" spans="1:17" ht="12.75">
      <c r="A97" s="217"/>
      <c r="B97" s="217"/>
      <c r="C97" s="217"/>
      <c r="D97" s="217"/>
      <c r="E97" s="217"/>
      <c r="F97" s="224">
        <v>730</v>
      </c>
      <c r="G97" s="218" t="s">
        <v>169</v>
      </c>
      <c r="H97" s="219" t="s">
        <v>171</v>
      </c>
      <c r="I97" s="224" t="s">
        <v>170</v>
      </c>
      <c r="J97" s="219" t="s">
        <v>171</v>
      </c>
      <c r="K97" s="220" t="s">
        <v>174</v>
      </c>
      <c r="L97" s="221">
        <v>0</v>
      </c>
      <c r="M97" s="221">
        <v>0</v>
      </c>
      <c r="N97" s="221">
        <v>0</v>
      </c>
      <c r="O97" s="225">
        <f t="shared" si="4"/>
        <v>0</v>
      </c>
      <c r="P97" s="21">
        <v>0</v>
      </c>
      <c r="Q97" s="223">
        <f t="shared" si="5"/>
        <v>0</v>
      </c>
    </row>
    <row r="98" spans="1:17" ht="12.75">
      <c r="A98" s="217"/>
      <c r="B98" s="217"/>
      <c r="C98" s="217"/>
      <c r="D98" s="217"/>
      <c r="E98" s="217"/>
      <c r="F98" s="224">
        <v>730</v>
      </c>
      <c r="G98" s="218" t="s">
        <v>169</v>
      </c>
      <c r="H98" s="219" t="s">
        <v>171</v>
      </c>
      <c r="I98" s="224" t="s">
        <v>170</v>
      </c>
      <c r="J98" s="219" t="s">
        <v>171</v>
      </c>
      <c r="K98" s="220" t="s">
        <v>174</v>
      </c>
      <c r="L98" s="221">
        <v>0</v>
      </c>
      <c r="M98" s="221">
        <v>0</v>
      </c>
      <c r="N98" s="221">
        <v>0</v>
      </c>
      <c r="O98" s="225">
        <f t="shared" si="4"/>
        <v>0</v>
      </c>
      <c r="P98" s="21">
        <v>0</v>
      </c>
      <c r="Q98" s="223">
        <f t="shared" si="5"/>
        <v>0</v>
      </c>
    </row>
    <row r="99" spans="1:17" ht="12.75">
      <c r="A99" s="217"/>
      <c r="B99" s="217"/>
      <c r="C99" s="217"/>
      <c r="D99" s="217"/>
      <c r="E99" s="217"/>
      <c r="F99" s="224">
        <v>730</v>
      </c>
      <c r="G99" s="218" t="s">
        <v>169</v>
      </c>
      <c r="H99" s="219" t="s">
        <v>171</v>
      </c>
      <c r="I99" s="224" t="s">
        <v>170</v>
      </c>
      <c r="J99" s="219" t="s">
        <v>171</v>
      </c>
      <c r="K99" s="220" t="s">
        <v>174</v>
      </c>
      <c r="L99" s="221">
        <v>0</v>
      </c>
      <c r="M99" s="221">
        <v>0</v>
      </c>
      <c r="N99" s="221">
        <v>0</v>
      </c>
      <c r="O99" s="225">
        <f t="shared" si="4"/>
        <v>0</v>
      </c>
      <c r="P99" s="21">
        <v>0</v>
      </c>
      <c r="Q99" s="223">
        <f t="shared" si="5"/>
        <v>0</v>
      </c>
    </row>
    <row r="100" spans="1:17" ht="12.75">
      <c r="A100" s="217"/>
      <c r="B100" s="217"/>
      <c r="C100" s="217"/>
      <c r="D100" s="217"/>
      <c r="E100" s="217"/>
      <c r="F100" s="224">
        <v>730</v>
      </c>
      <c r="G100" s="218" t="s">
        <v>169</v>
      </c>
      <c r="H100" s="219" t="s">
        <v>171</v>
      </c>
      <c r="I100" s="224" t="s">
        <v>170</v>
      </c>
      <c r="J100" s="219" t="s">
        <v>171</v>
      </c>
      <c r="K100" s="220" t="s">
        <v>174</v>
      </c>
      <c r="L100" s="221">
        <v>0</v>
      </c>
      <c r="M100" s="221">
        <v>0</v>
      </c>
      <c r="N100" s="221">
        <v>0</v>
      </c>
      <c r="O100" s="225">
        <f t="shared" si="4"/>
        <v>0</v>
      </c>
      <c r="P100" s="21">
        <v>0</v>
      </c>
      <c r="Q100" s="223">
        <f t="shared" si="5"/>
        <v>0</v>
      </c>
    </row>
    <row r="101" spans="1:17" ht="12.75">
      <c r="A101" s="217"/>
      <c r="B101" s="217"/>
      <c r="C101" s="217"/>
      <c r="D101" s="217"/>
      <c r="E101" s="217"/>
      <c r="F101" s="224">
        <v>730</v>
      </c>
      <c r="G101" s="218" t="s">
        <v>169</v>
      </c>
      <c r="H101" s="219" t="s">
        <v>171</v>
      </c>
      <c r="I101" s="224" t="s">
        <v>170</v>
      </c>
      <c r="J101" s="219" t="s">
        <v>171</v>
      </c>
      <c r="K101" s="220" t="s">
        <v>174</v>
      </c>
      <c r="L101" s="221">
        <v>0</v>
      </c>
      <c r="M101" s="221">
        <v>0</v>
      </c>
      <c r="N101" s="221">
        <v>0</v>
      </c>
      <c r="O101" s="225">
        <f t="shared" si="4"/>
        <v>0</v>
      </c>
      <c r="P101" s="21">
        <v>0</v>
      </c>
      <c r="Q101" s="223">
        <f t="shared" si="5"/>
        <v>0</v>
      </c>
    </row>
    <row r="102" spans="1:17" ht="12.75">
      <c r="A102" s="217"/>
      <c r="B102" s="217"/>
      <c r="C102" s="217"/>
      <c r="D102" s="217"/>
      <c r="E102" s="217"/>
      <c r="F102" s="224">
        <v>730</v>
      </c>
      <c r="G102" s="218" t="s">
        <v>169</v>
      </c>
      <c r="H102" s="219" t="s">
        <v>171</v>
      </c>
      <c r="I102" s="224" t="s">
        <v>170</v>
      </c>
      <c r="J102" s="219" t="s">
        <v>171</v>
      </c>
      <c r="K102" s="220" t="s">
        <v>174</v>
      </c>
      <c r="L102" s="221">
        <v>0</v>
      </c>
      <c r="M102" s="221">
        <v>0</v>
      </c>
      <c r="N102" s="221">
        <v>0</v>
      </c>
      <c r="O102" s="225">
        <f t="shared" si="4"/>
        <v>0</v>
      </c>
      <c r="P102" s="21">
        <v>0</v>
      </c>
      <c r="Q102" s="223">
        <f t="shared" si="5"/>
        <v>0</v>
      </c>
    </row>
    <row r="103" spans="1:17" ht="12.75">
      <c r="A103" s="217"/>
      <c r="B103" s="217"/>
      <c r="C103" s="217"/>
      <c r="D103" s="217"/>
      <c r="E103" s="217"/>
      <c r="F103" s="224">
        <v>730</v>
      </c>
      <c r="G103" s="218" t="s">
        <v>169</v>
      </c>
      <c r="H103" s="219" t="s">
        <v>171</v>
      </c>
      <c r="I103" s="224" t="s">
        <v>170</v>
      </c>
      <c r="J103" s="219" t="s">
        <v>171</v>
      </c>
      <c r="K103" s="220" t="s">
        <v>174</v>
      </c>
      <c r="L103" s="221">
        <v>0</v>
      </c>
      <c r="M103" s="221">
        <v>0</v>
      </c>
      <c r="N103" s="221">
        <v>0</v>
      </c>
      <c r="O103" s="225">
        <f t="shared" si="4"/>
        <v>0</v>
      </c>
      <c r="P103" s="21">
        <v>0</v>
      </c>
      <c r="Q103" s="223">
        <f t="shared" si="5"/>
        <v>0</v>
      </c>
    </row>
    <row r="104" spans="1:17" ht="12.75">
      <c r="A104" s="217"/>
      <c r="B104" s="217"/>
      <c r="C104" s="217"/>
      <c r="D104" s="217"/>
      <c r="E104" s="217"/>
      <c r="F104" s="224">
        <v>730</v>
      </c>
      <c r="G104" s="218" t="s">
        <v>169</v>
      </c>
      <c r="H104" s="219" t="s">
        <v>171</v>
      </c>
      <c r="I104" s="224" t="s">
        <v>170</v>
      </c>
      <c r="J104" s="219" t="s">
        <v>171</v>
      </c>
      <c r="K104" s="220" t="s">
        <v>174</v>
      </c>
      <c r="L104" s="221">
        <v>0</v>
      </c>
      <c r="M104" s="221">
        <v>0</v>
      </c>
      <c r="N104" s="221">
        <v>0</v>
      </c>
      <c r="O104" s="225">
        <f aca="true" t="shared" si="6" ref="O104:O167">+L104+M104-N104</f>
        <v>0</v>
      </c>
      <c r="P104" s="21">
        <v>0</v>
      </c>
      <c r="Q104" s="223">
        <f aca="true" t="shared" si="7" ref="Q104:Q167">+O104+P104</f>
        <v>0</v>
      </c>
    </row>
    <row r="105" spans="1:17" ht="12.75">
      <c r="A105" s="217"/>
      <c r="B105" s="217"/>
      <c r="C105" s="217"/>
      <c r="D105" s="217"/>
      <c r="E105" s="217"/>
      <c r="F105" s="224">
        <v>730</v>
      </c>
      <c r="G105" s="218" t="s">
        <v>169</v>
      </c>
      <c r="H105" s="219" t="s">
        <v>171</v>
      </c>
      <c r="I105" s="224" t="s">
        <v>170</v>
      </c>
      <c r="J105" s="219" t="s">
        <v>171</v>
      </c>
      <c r="K105" s="220" t="s">
        <v>174</v>
      </c>
      <c r="L105" s="221">
        <v>0</v>
      </c>
      <c r="M105" s="221">
        <v>0</v>
      </c>
      <c r="N105" s="221">
        <v>0</v>
      </c>
      <c r="O105" s="225">
        <f t="shared" si="6"/>
        <v>0</v>
      </c>
      <c r="P105" s="21">
        <v>0</v>
      </c>
      <c r="Q105" s="223">
        <f t="shared" si="7"/>
        <v>0</v>
      </c>
    </row>
    <row r="106" spans="1:17" ht="12.75">
      <c r="A106" s="217"/>
      <c r="B106" s="217"/>
      <c r="C106" s="217"/>
      <c r="D106" s="217"/>
      <c r="E106" s="217"/>
      <c r="F106" s="224">
        <v>730</v>
      </c>
      <c r="G106" s="218" t="s">
        <v>169</v>
      </c>
      <c r="H106" s="219" t="s">
        <v>171</v>
      </c>
      <c r="I106" s="224" t="s">
        <v>170</v>
      </c>
      <c r="J106" s="219" t="s">
        <v>171</v>
      </c>
      <c r="K106" s="220" t="s">
        <v>174</v>
      </c>
      <c r="L106" s="221">
        <v>0</v>
      </c>
      <c r="M106" s="221">
        <v>0</v>
      </c>
      <c r="N106" s="221">
        <v>0</v>
      </c>
      <c r="O106" s="225">
        <f t="shared" si="6"/>
        <v>0</v>
      </c>
      <c r="P106" s="21">
        <v>0</v>
      </c>
      <c r="Q106" s="223">
        <f t="shared" si="7"/>
        <v>0</v>
      </c>
    </row>
    <row r="107" spans="1:17" ht="12.75">
      <c r="A107" s="217"/>
      <c r="B107" s="217"/>
      <c r="C107" s="217"/>
      <c r="D107" s="217"/>
      <c r="E107" s="217"/>
      <c r="F107" s="224">
        <v>730</v>
      </c>
      <c r="G107" s="218" t="s">
        <v>169</v>
      </c>
      <c r="H107" s="219" t="s">
        <v>171</v>
      </c>
      <c r="I107" s="224" t="s">
        <v>170</v>
      </c>
      <c r="J107" s="219" t="s">
        <v>171</v>
      </c>
      <c r="K107" s="220" t="s">
        <v>174</v>
      </c>
      <c r="L107" s="221">
        <v>0</v>
      </c>
      <c r="M107" s="221">
        <v>0</v>
      </c>
      <c r="N107" s="221">
        <v>0</v>
      </c>
      <c r="O107" s="225">
        <f t="shared" si="6"/>
        <v>0</v>
      </c>
      <c r="P107" s="21">
        <v>0</v>
      </c>
      <c r="Q107" s="223">
        <f t="shared" si="7"/>
        <v>0</v>
      </c>
    </row>
    <row r="108" spans="1:17" ht="12.75">
      <c r="A108" s="217"/>
      <c r="B108" s="217"/>
      <c r="C108" s="217"/>
      <c r="D108" s="217"/>
      <c r="E108" s="217"/>
      <c r="F108" s="224">
        <v>730</v>
      </c>
      <c r="G108" s="218" t="s">
        <v>169</v>
      </c>
      <c r="H108" s="219" t="s">
        <v>171</v>
      </c>
      <c r="I108" s="224" t="s">
        <v>170</v>
      </c>
      <c r="J108" s="219" t="s">
        <v>171</v>
      </c>
      <c r="K108" s="220" t="s">
        <v>174</v>
      </c>
      <c r="L108" s="221">
        <v>0</v>
      </c>
      <c r="M108" s="221">
        <v>0</v>
      </c>
      <c r="N108" s="221">
        <v>0</v>
      </c>
      <c r="O108" s="225">
        <f t="shared" si="6"/>
        <v>0</v>
      </c>
      <c r="P108" s="21">
        <v>0</v>
      </c>
      <c r="Q108" s="223">
        <f t="shared" si="7"/>
        <v>0</v>
      </c>
    </row>
    <row r="109" spans="1:17" ht="12.75">
      <c r="A109" s="217"/>
      <c r="B109" s="217"/>
      <c r="C109" s="217"/>
      <c r="D109" s="217"/>
      <c r="E109" s="217"/>
      <c r="F109" s="224">
        <v>730</v>
      </c>
      <c r="G109" s="218" t="s">
        <v>169</v>
      </c>
      <c r="H109" s="219" t="s">
        <v>171</v>
      </c>
      <c r="I109" s="224" t="s">
        <v>170</v>
      </c>
      <c r="J109" s="219" t="s">
        <v>171</v>
      </c>
      <c r="K109" s="220" t="s">
        <v>174</v>
      </c>
      <c r="L109" s="221">
        <v>0</v>
      </c>
      <c r="M109" s="221">
        <v>0</v>
      </c>
      <c r="N109" s="221">
        <v>0</v>
      </c>
      <c r="O109" s="225">
        <f t="shared" si="6"/>
        <v>0</v>
      </c>
      <c r="P109" s="21">
        <v>0</v>
      </c>
      <c r="Q109" s="223">
        <f t="shared" si="7"/>
        <v>0</v>
      </c>
    </row>
    <row r="110" spans="1:17" ht="12.75">
      <c r="A110" s="217"/>
      <c r="B110" s="217"/>
      <c r="C110" s="217"/>
      <c r="D110" s="217"/>
      <c r="E110" s="217"/>
      <c r="F110" s="224">
        <v>730</v>
      </c>
      <c r="G110" s="218" t="s">
        <v>169</v>
      </c>
      <c r="H110" s="219" t="s">
        <v>171</v>
      </c>
      <c r="I110" s="224" t="s">
        <v>170</v>
      </c>
      <c r="J110" s="219" t="s">
        <v>171</v>
      </c>
      <c r="K110" s="220" t="s">
        <v>174</v>
      </c>
      <c r="L110" s="221">
        <v>0</v>
      </c>
      <c r="M110" s="221">
        <v>0</v>
      </c>
      <c r="N110" s="221">
        <v>0</v>
      </c>
      <c r="O110" s="225">
        <f t="shared" si="6"/>
        <v>0</v>
      </c>
      <c r="P110" s="21">
        <v>0</v>
      </c>
      <c r="Q110" s="223">
        <f t="shared" si="7"/>
        <v>0</v>
      </c>
    </row>
    <row r="111" spans="1:17" ht="12.75">
      <c r="A111" s="217"/>
      <c r="B111" s="217"/>
      <c r="C111" s="217"/>
      <c r="D111" s="217"/>
      <c r="E111" s="217"/>
      <c r="F111" s="224">
        <v>730</v>
      </c>
      <c r="G111" s="218" t="s">
        <v>169</v>
      </c>
      <c r="H111" s="219" t="s">
        <v>171</v>
      </c>
      <c r="I111" s="224" t="s">
        <v>170</v>
      </c>
      <c r="J111" s="219" t="s">
        <v>171</v>
      </c>
      <c r="K111" s="220" t="s">
        <v>174</v>
      </c>
      <c r="L111" s="221">
        <v>0</v>
      </c>
      <c r="M111" s="221">
        <v>0</v>
      </c>
      <c r="N111" s="221">
        <v>0</v>
      </c>
      <c r="O111" s="225">
        <f t="shared" si="6"/>
        <v>0</v>
      </c>
      <c r="P111" s="21">
        <v>0</v>
      </c>
      <c r="Q111" s="223">
        <f t="shared" si="7"/>
        <v>0</v>
      </c>
    </row>
    <row r="112" spans="1:17" ht="12.75">
      <c r="A112" s="217"/>
      <c r="B112" s="217"/>
      <c r="C112" s="217"/>
      <c r="D112" s="217"/>
      <c r="E112" s="217"/>
      <c r="F112" s="224">
        <v>730</v>
      </c>
      <c r="G112" s="218" t="s">
        <v>169</v>
      </c>
      <c r="H112" s="219" t="s">
        <v>171</v>
      </c>
      <c r="I112" s="224" t="s">
        <v>170</v>
      </c>
      <c r="J112" s="219" t="s">
        <v>171</v>
      </c>
      <c r="K112" s="220" t="s">
        <v>174</v>
      </c>
      <c r="L112" s="221">
        <v>0</v>
      </c>
      <c r="M112" s="221">
        <v>0</v>
      </c>
      <c r="N112" s="221">
        <v>0</v>
      </c>
      <c r="O112" s="225">
        <f t="shared" si="6"/>
        <v>0</v>
      </c>
      <c r="P112" s="21">
        <v>0</v>
      </c>
      <c r="Q112" s="223">
        <f t="shared" si="7"/>
        <v>0</v>
      </c>
    </row>
    <row r="113" spans="1:17" ht="12.75">
      <c r="A113" s="217"/>
      <c r="B113" s="217"/>
      <c r="C113" s="217"/>
      <c r="D113" s="217"/>
      <c r="E113" s="217"/>
      <c r="F113" s="224">
        <v>730</v>
      </c>
      <c r="G113" s="218" t="s">
        <v>169</v>
      </c>
      <c r="H113" s="219" t="s">
        <v>171</v>
      </c>
      <c r="I113" s="224" t="s">
        <v>170</v>
      </c>
      <c r="J113" s="219" t="s">
        <v>171</v>
      </c>
      <c r="K113" s="220" t="s">
        <v>174</v>
      </c>
      <c r="L113" s="221">
        <v>0</v>
      </c>
      <c r="M113" s="221">
        <v>0</v>
      </c>
      <c r="N113" s="221">
        <v>0</v>
      </c>
      <c r="O113" s="225">
        <f t="shared" si="6"/>
        <v>0</v>
      </c>
      <c r="P113" s="21">
        <v>0</v>
      </c>
      <c r="Q113" s="223">
        <f t="shared" si="7"/>
        <v>0</v>
      </c>
    </row>
    <row r="114" spans="1:17" ht="12.75">
      <c r="A114" s="217"/>
      <c r="B114" s="217"/>
      <c r="C114" s="217"/>
      <c r="D114" s="217"/>
      <c r="E114" s="217"/>
      <c r="F114" s="224">
        <v>730</v>
      </c>
      <c r="G114" s="218" t="s">
        <v>169</v>
      </c>
      <c r="H114" s="219" t="s">
        <v>171</v>
      </c>
      <c r="I114" s="224" t="s">
        <v>170</v>
      </c>
      <c r="J114" s="219" t="s">
        <v>171</v>
      </c>
      <c r="K114" s="220" t="s">
        <v>174</v>
      </c>
      <c r="L114" s="221">
        <v>0</v>
      </c>
      <c r="M114" s="221">
        <v>0</v>
      </c>
      <c r="N114" s="221">
        <v>0</v>
      </c>
      <c r="O114" s="225">
        <f t="shared" si="6"/>
        <v>0</v>
      </c>
      <c r="P114" s="21">
        <v>0</v>
      </c>
      <c r="Q114" s="223">
        <f t="shared" si="7"/>
        <v>0</v>
      </c>
    </row>
    <row r="115" spans="1:17" ht="12.75">
      <c r="A115" s="217"/>
      <c r="B115" s="217"/>
      <c r="C115" s="217"/>
      <c r="D115" s="217"/>
      <c r="E115" s="217"/>
      <c r="F115" s="224">
        <v>730</v>
      </c>
      <c r="G115" s="218" t="s">
        <v>169</v>
      </c>
      <c r="H115" s="219" t="s">
        <v>171</v>
      </c>
      <c r="I115" s="224" t="s">
        <v>170</v>
      </c>
      <c r="J115" s="219" t="s">
        <v>171</v>
      </c>
      <c r="K115" s="220" t="s">
        <v>174</v>
      </c>
      <c r="L115" s="221">
        <v>0</v>
      </c>
      <c r="M115" s="221">
        <v>0</v>
      </c>
      <c r="N115" s="221">
        <v>0</v>
      </c>
      <c r="O115" s="225">
        <f t="shared" si="6"/>
        <v>0</v>
      </c>
      <c r="P115" s="21">
        <v>0</v>
      </c>
      <c r="Q115" s="223">
        <f t="shared" si="7"/>
        <v>0</v>
      </c>
    </row>
    <row r="116" spans="1:17" ht="12.75">
      <c r="A116" s="217"/>
      <c r="B116" s="217"/>
      <c r="C116" s="217"/>
      <c r="D116" s="217"/>
      <c r="E116" s="217"/>
      <c r="F116" s="224">
        <v>730</v>
      </c>
      <c r="G116" s="218" t="s">
        <v>169</v>
      </c>
      <c r="H116" s="219" t="s">
        <v>171</v>
      </c>
      <c r="I116" s="224" t="s">
        <v>170</v>
      </c>
      <c r="J116" s="219" t="s">
        <v>171</v>
      </c>
      <c r="K116" s="220" t="s">
        <v>174</v>
      </c>
      <c r="L116" s="221">
        <v>0</v>
      </c>
      <c r="M116" s="221">
        <v>0</v>
      </c>
      <c r="N116" s="221">
        <v>0</v>
      </c>
      <c r="O116" s="225">
        <f t="shared" si="6"/>
        <v>0</v>
      </c>
      <c r="P116" s="21">
        <v>0</v>
      </c>
      <c r="Q116" s="223">
        <f t="shared" si="7"/>
        <v>0</v>
      </c>
    </row>
    <row r="117" spans="1:17" ht="12.75">
      <c r="A117" s="217"/>
      <c r="B117" s="217"/>
      <c r="C117" s="217"/>
      <c r="D117" s="217"/>
      <c r="E117" s="217"/>
      <c r="F117" s="224">
        <v>730</v>
      </c>
      <c r="G117" s="218" t="s">
        <v>169</v>
      </c>
      <c r="H117" s="219" t="s">
        <v>171</v>
      </c>
      <c r="I117" s="224" t="s">
        <v>170</v>
      </c>
      <c r="J117" s="219" t="s">
        <v>171</v>
      </c>
      <c r="K117" s="220" t="s">
        <v>174</v>
      </c>
      <c r="L117" s="221">
        <v>0</v>
      </c>
      <c r="M117" s="221">
        <v>0</v>
      </c>
      <c r="N117" s="221">
        <v>0</v>
      </c>
      <c r="O117" s="225">
        <f t="shared" si="6"/>
        <v>0</v>
      </c>
      <c r="P117" s="21">
        <v>0</v>
      </c>
      <c r="Q117" s="223">
        <f t="shared" si="7"/>
        <v>0</v>
      </c>
    </row>
    <row r="118" spans="1:17" ht="12.75">
      <c r="A118" s="217"/>
      <c r="B118" s="217"/>
      <c r="C118" s="217"/>
      <c r="D118" s="217"/>
      <c r="E118" s="217"/>
      <c r="F118" s="224">
        <v>730</v>
      </c>
      <c r="G118" s="218" t="s">
        <v>169</v>
      </c>
      <c r="H118" s="219" t="s">
        <v>171</v>
      </c>
      <c r="I118" s="224" t="s">
        <v>170</v>
      </c>
      <c r="J118" s="219" t="s">
        <v>171</v>
      </c>
      <c r="K118" s="220" t="s">
        <v>174</v>
      </c>
      <c r="L118" s="221">
        <v>0</v>
      </c>
      <c r="M118" s="221">
        <v>0</v>
      </c>
      <c r="N118" s="221">
        <v>0</v>
      </c>
      <c r="O118" s="225">
        <f t="shared" si="6"/>
        <v>0</v>
      </c>
      <c r="P118" s="21">
        <v>0</v>
      </c>
      <c r="Q118" s="223">
        <f t="shared" si="7"/>
        <v>0</v>
      </c>
    </row>
    <row r="119" spans="1:17" ht="12.75">
      <c r="A119" s="217"/>
      <c r="B119" s="217"/>
      <c r="C119" s="217"/>
      <c r="D119" s="217"/>
      <c r="E119" s="217"/>
      <c r="F119" s="224">
        <v>730</v>
      </c>
      <c r="G119" s="218" t="s">
        <v>169</v>
      </c>
      <c r="H119" s="219" t="s">
        <v>171</v>
      </c>
      <c r="I119" s="224" t="s">
        <v>170</v>
      </c>
      <c r="J119" s="219" t="s">
        <v>171</v>
      </c>
      <c r="K119" s="220" t="s">
        <v>174</v>
      </c>
      <c r="L119" s="221">
        <v>0</v>
      </c>
      <c r="M119" s="221">
        <v>0</v>
      </c>
      <c r="N119" s="221">
        <v>0</v>
      </c>
      <c r="O119" s="225">
        <f t="shared" si="6"/>
        <v>0</v>
      </c>
      <c r="P119" s="21">
        <v>0</v>
      </c>
      <c r="Q119" s="223">
        <f t="shared" si="7"/>
        <v>0</v>
      </c>
    </row>
    <row r="120" spans="1:17" ht="12.75">
      <c r="A120" s="217"/>
      <c r="B120" s="217"/>
      <c r="C120" s="217"/>
      <c r="D120" s="217"/>
      <c r="E120" s="217"/>
      <c r="F120" s="224">
        <v>730</v>
      </c>
      <c r="G120" s="218" t="s">
        <v>169</v>
      </c>
      <c r="H120" s="219" t="s">
        <v>171</v>
      </c>
      <c r="I120" s="224" t="s">
        <v>170</v>
      </c>
      <c r="J120" s="219" t="s">
        <v>171</v>
      </c>
      <c r="K120" s="220" t="s">
        <v>174</v>
      </c>
      <c r="L120" s="221">
        <v>0</v>
      </c>
      <c r="M120" s="221">
        <v>0</v>
      </c>
      <c r="N120" s="221">
        <v>0</v>
      </c>
      <c r="O120" s="225">
        <f t="shared" si="6"/>
        <v>0</v>
      </c>
      <c r="P120" s="21">
        <v>0</v>
      </c>
      <c r="Q120" s="223">
        <f t="shared" si="7"/>
        <v>0</v>
      </c>
    </row>
    <row r="121" spans="1:17" ht="12.75">
      <c r="A121" s="217"/>
      <c r="B121" s="217"/>
      <c r="C121" s="217"/>
      <c r="D121" s="217"/>
      <c r="E121" s="217"/>
      <c r="F121" s="224">
        <v>730</v>
      </c>
      <c r="G121" s="218" t="s">
        <v>169</v>
      </c>
      <c r="H121" s="219" t="s">
        <v>171</v>
      </c>
      <c r="I121" s="224" t="s">
        <v>170</v>
      </c>
      <c r="J121" s="219" t="s">
        <v>171</v>
      </c>
      <c r="K121" s="220" t="s">
        <v>174</v>
      </c>
      <c r="L121" s="221">
        <v>0</v>
      </c>
      <c r="M121" s="221">
        <v>0</v>
      </c>
      <c r="N121" s="221">
        <v>0</v>
      </c>
      <c r="O121" s="225">
        <f t="shared" si="6"/>
        <v>0</v>
      </c>
      <c r="P121" s="21">
        <v>0</v>
      </c>
      <c r="Q121" s="223">
        <f t="shared" si="7"/>
        <v>0</v>
      </c>
    </row>
    <row r="122" spans="1:17" ht="12.75">
      <c r="A122" s="217"/>
      <c r="B122" s="217"/>
      <c r="C122" s="217"/>
      <c r="D122" s="217"/>
      <c r="E122" s="217"/>
      <c r="F122" s="224">
        <v>730</v>
      </c>
      <c r="G122" s="218" t="s">
        <v>169</v>
      </c>
      <c r="H122" s="219" t="s">
        <v>171</v>
      </c>
      <c r="I122" s="224" t="s">
        <v>170</v>
      </c>
      <c r="J122" s="219" t="s">
        <v>171</v>
      </c>
      <c r="K122" s="220" t="s">
        <v>174</v>
      </c>
      <c r="L122" s="221">
        <v>0</v>
      </c>
      <c r="M122" s="221">
        <v>0</v>
      </c>
      <c r="N122" s="221">
        <v>0</v>
      </c>
      <c r="O122" s="225">
        <f t="shared" si="6"/>
        <v>0</v>
      </c>
      <c r="P122" s="21">
        <v>0</v>
      </c>
      <c r="Q122" s="223">
        <f t="shared" si="7"/>
        <v>0</v>
      </c>
    </row>
    <row r="123" spans="1:17" ht="12.75">
      <c r="A123" s="217"/>
      <c r="B123" s="217"/>
      <c r="C123" s="217"/>
      <c r="D123" s="217"/>
      <c r="E123" s="217"/>
      <c r="F123" s="224">
        <v>730</v>
      </c>
      <c r="G123" s="218" t="s">
        <v>169</v>
      </c>
      <c r="H123" s="219" t="s">
        <v>171</v>
      </c>
      <c r="I123" s="224" t="s">
        <v>170</v>
      </c>
      <c r="J123" s="219" t="s">
        <v>171</v>
      </c>
      <c r="K123" s="220" t="s">
        <v>174</v>
      </c>
      <c r="L123" s="221">
        <v>0</v>
      </c>
      <c r="M123" s="221">
        <v>0</v>
      </c>
      <c r="N123" s="221">
        <v>0</v>
      </c>
      <c r="O123" s="225">
        <f t="shared" si="6"/>
        <v>0</v>
      </c>
      <c r="P123" s="21">
        <v>0</v>
      </c>
      <c r="Q123" s="223">
        <f t="shared" si="7"/>
        <v>0</v>
      </c>
    </row>
    <row r="124" spans="1:17" ht="12.75">
      <c r="A124" s="217"/>
      <c r="B124" s="217"/>
      <c r="C124" s="217"/>
      <c r="D124" s="217"/>
      <c r="E124" s="217"/>
      <c r="F124" s="224">
        <v>730</v>
      </c>
      <c r="G124" s="218" t="s">
        <v>169</v>
      </c>
      <c r="H124" s="219" t="s">
        <v>171</v>
      </c>
      <c r="I124" s="224" t="s">
        <v>170</v>
      </c>
      <c r="J124" s="219" t="s">
        <v>171</v>
      </c>
      <c r="K124" s="220" t="s">
        <v>174</v>
      </c>
      <c r="L124" s="221">
        <v>0</v>
      </c>
      <c r="M124" s="221">
        <v>0</v>
      </c>
      <c r="N124" s="221">
        <v>0</v>
      </c>
      <c r="O124" s="225">
        <f t="shared" si="6"/>
        <v>0</v>
      </c>
      <c r="P124" s="21">
        <v>0</v>
      </c>
      <c r="Q124" s="223">
        <f t="shared" si="7"/>
        <v>0</v>
      </c>
    </row>
    <row r="125" spans="1:17" ht="12.75">
      <c r="A125" s="217"/>
      <c r="B125" s="217"/>
      <c r="C125" s="217"/>
      <c r="D125" s="217"/>
      <c r="E125" s="217"/>
      <c r="F125" s="224">
        <v>730</v>
      </c>
      <c r="G125" s="218" t="s">
        <v>169</v>
      </c>
      <c r="H125" s="219" t="s">
        <v>171</v>
      </c>
      <c r="I125" s="224" t="s">
        <v>170</v>
      </c>
      <c r="J125" s="219" t="s">
        <v>171</v>
      </c>
      <c r="K125" s="220" t="s">
        <v>174</v>
      </c>
      <c r="L125" s="221">
        <v>0</v>
      </c>
      <c r="M125" s="221">
        <v>0</v>
      </c>
      <c r="N125" s="221">
        <v>0</v>
      </c>
      <c r="O125" s="225">
        <f t="shared" si="6"/>
        <v>0</v>
      </c>
      <c r="P125" s="21">
        <v>0</v>
      </c>
      <c r="Q125" s="223">
        <f t="shared" si="7"/>
        <v>0</v>
      </c>
    </row>
    <row r="126" spans="1:17" ht="12.75">
      <c r="A126" s="217"/>
      <c r="B126" s="217"/>
      <c r="C126" s="217"/>
      <c r="D126" s="217"/>
      <c r="E126" s="217"/>
      <c r="F126" s="224">
        <v>730</v>
      </c>
      <c r="G126" s="218" t="s">
        <v>169</v>
      </c>
      <c r="H126" s="219" t="s">
        <v>171</v>
      </c>
      <c r="I126" s="224" t="s">
        <v>170</v>
      </c>
      <c r="J126" s="219" t="s">
        <v>171</v>
      </c>
      <c r="K126" s="220" t="s">
        <v>174</v>
      </c>
      <c r="L126" s="221">
        <v>0</v>
      </c>
      <c r="M126" s="221">
        <v>0</v>
      </c>
      <c r="N126" s="221">
        <v>0</v>
      </c>
      <c r="O126" s="225">
        <f t="shared" si="6"/>
        <v>0</v>
      </c>
      <c r="P126" s="21">
        <v>0</v>
      </c>
      <c r="Q126" s="223">
        <f t="shared" si="7"/>
        <v>0</v>
      </c>
    </row>
    <row r="127" spans="1:17" ht="12.75">
      <c r="A127" s="217"/>
      <c r="B127" s="217"/>
      <c r="C127" s="217"/>
      <c r="D127" s="217"/>
      <c r="E127" s="217"/>
      <c r="F127" s="224">
        <v>730</v>
      </c>
      <c r="G127" s="218" t="s">
        <v>169</v>
      </c>
      <c r="H127" s="219" t="s">
        <v>171</v>
      </c>
      <c r="I127" s="224" t="s">
        <v>170</v>
      </c>
      <c r="J127" s="219" t="s">
        <v>171</v>
      </c>
      <c r="K127" s="220" t="s">
        <v>174</v>
      </c>
      <c r="L127" s="221">
        <v>0</v>
      </c>
      <c r="M127" s="221">
        <v>0</v>
      </c>
      <c r="N127" s="221">
        <v>0</v>
      </c>
      <c r="O127" s="225">
        <f t="shared" si="6"/>
        <v>0</v>
      </c>
      <c r="P127" s="21">
        <v>0</v>
      </c>
      <c r="Q127" s="223">
        <f t="shared" si="7"/>
        <v>0</v>
      </c>
    </row>
    <row r="128" spans="1:17" ht="12.75">
      <c r="A128" s="217"/>
      <c r="B128" s="217"/>
      <c r="C128" s="217"/>
      <c r="D128" s="217"/>
      <c r="E128" s="217"/>
      <c r="F128" s="224">
        <v>730</v>
      </c>
      <c r="G128" s="218" t="s">
        <v>169</v>
      </c>
      <c r="H128" s="219" t="s">
        <v>171</v>
      </c>
      <c r="I128" s="224" t="s">
        <v>170</v>
      </c>
      <c r="J128" s="219" t="s">
        <v>171</v>
      </c>
      <c r="K128" s="220" t="s">
        <v>174</v>
      </c>
      <c r="L128" s="221">
        <v>0</v>
      </c>
      <c r="M128" s="221">
        <v>0</v>
      </c>
      <c r="N128" s="221">
        <v>0</v>
      </c>
      <c r="O128" s="225">
        <f t="shared" si="6"/>
        <v>0</v>
      </c>
      <c r="P128" s="21">
        <v>0</v>
      </c>
      <c r="Q128" s="223">
        <f t="shared" si="7"/>
        <v>0</v>
      </c>
    </row>
    <row r="129" spans="1:17" ht="12.75">
      <c r="A129" s="217"/>
      <c r="B129" s="217"/>
      <c r="C129" s="217"/>
      <c r="D129" s="217"/>
      <c r="E129" s="217"/>
      <c r="F129" s="224">
        <v>730</v>
      </c>
      <c r="G129" s="218" t="s">
        <v>169</v>
      </c>
      <c r="H129" s="219" t="s">
        <v>171</v>
      </c>
      <c r="I129" s="224" t="s">
        <v>170</v>
      </c>
      <c r="J129" s="219" t="s">
        <v>171</v>
      </c>
      <c r="K129" s="220" t="s">
        <v>174</v>
      </c>
      <c r="L129" s="221">
        <v>0</v>
      </c>
      <c r="M129" s="221">
        <v>0</v>
      </c>
      <c r="N129" s="221">
        <v>0</v>
      </c>
      <c r="O129" s="225">
        <f t="shared" si="6"/>
        <v>0</v>
      </c>
      <c r="P129" s="21">
        <v>0</v>
      </c>
      <c r="Q129" s="223">
        <f t="shared" si="7"/>
        <v>0</v>
      </c>
    </row>
    <row r="130" spans="1:17" ht="12.75">
      <c r="A130" s="217"/>
      <c r="B130" s="217"/>
      <c r="C130" s="217"/>
      <c r="D130" s="217"/>
      <c r="E130" s="217"/>
      <c r="F130" s="224">
        <v>730</v>
      </c>
      <c r="G130" s="218" t="s">
        <v>169</v>
      </c>
      <c r="H130" s="219" t="s">
        <v>171</v>
      </c>
      <c r="I130" s="224" t="s">
        <v>170</v>
      </c>
      <c r="J130" s="219" t="s">
        <v>171</v>
      </c>
      <c r="K130" s="220" t="s">
        <v>174</v>
      </c>
      <c r="L130" s="221">
        <v>0</v>
      </c>
      <c r="M130" s="221">
        <v>0</v>
      </c>
      <c r="N130" s="221">
        <v>0</v>
      </c>
      <c r="O130" s="225">
        <f t="shared" si="6"/>
        <v>0</v>
      </c>
      <c r="P130" s="21">
        <v>0</v>
      </c>
      <c r="Q130" s="223">
        <f t="shared" si="7"/>
        <v>0</v>
      </c>
    </row>
    <row r="131" spans="1:17" ht="12.75">
      <c r="A131" s="217"/>
      <c r="B131" s="217"/>
      <c r="C131" s="217"/>
      <c r="D131" s="217"/>
      <c r="E131" s="217"/>
      <c r="F131" s="224">
        <v>730</v>
      </c>
      <c r="G131" s="218" t="s">
        <v>169</v>
      </c>
      <c r="H131" s="219" t="s">
        <v>171</v>
      </c>
      <c r="I131" s="224" t="s">
        <v>170</v>
      </c>
      <c r="J131" s="219" t="s">
        <v>171</v>
      </c>
      <c r="K131" s="220" t="s">
        <v>174</v>
      </c>
      <c r="L131" s="221">
        <v>0</v>
      </c>
      <c r="M131" s="221">
        <v>0</v>
      </c>
      <c r="N131" s="221">
        <v>0</v>
      </c>
      <c r="O131" s="225">
        <f t="shared" si="6"/>
        <v>0</v>
      </c>
      <c r="P131" s="21">
        <v>0</v>
      </c>
      <c r="Q131" s="223">
        <f t="shared" si="7"/>
        <v>0</v>
      </c>
    </row>
    <row r="132" spans="1:17" ht="12.75">
      <c r="A132" s="217"/>
      <c r="B132" s="217"/>
      <c r="C132" s="217"/>
      <c r="D132" s="217"/>
      <c r="E132" s="217"/>
      <c r="F132" s="224">
        <v>730</v>
      </c>
      <c r="G132" s="218" t="s">
        <v>169</v>
      </c>
      <c r="H132" s="219" t="s">
        <v>171</v>
      </c>
      <c r="I132" s="224" t="s">
        <v>170</v>
      </c>
      <c r="J132" s="219" t="s">
        <v>171</v>
      </c>
      <c r="K132" s="220" t="s">
        <v>174</v>
      </c>
      <c r="L132" s="221">
        <v>0</v>
      </c>
      <c r="M132" s="221">
        <v>0</v>
      </c>
      <c r="N132" s="221">
        <v>0</v>
      </c>
      <c r="O132" s="225">
        <f t="shared" si="6"/>
        <v>0</v>
      </c>
      <c r="P132" s="21">
        <v>0</v>
      </c>
      <c r="Q132" s="223">
        <f t="shared" si="7"/>
        <v>0</v>
      </c>
    </row>
    <row r="133" spans="1:17" ht="12.75">
      <c r="A133" s="217"/>
      <c r="B133" s="217"/>
      <c r="C133" s="217"/>
      <c r="D133" s="217"/>
      <c r="E133" s="217"/>
      <c r="F133" s="224">
        <v>730</v>
      </c>
      <c r="G133" s="218" t="s">
        <v>169</v>
      </c>
      <c r="H133" s="219" t="s">
        <v>171</v>
      </c>
      <c r="I133" s="224" t="s">
        <v>170</v>
      </c>
      <c r="J133" s="219" t="s">
        <v>171</v>
      </c>
      <c r="K133" s="220" t="s">
        <v>174</v>
      </c>
      <c r="L133" s="221">
        <v>0</v>
      </c>
      <c r="M133" s="221">
        <v>0</v>
      </c>
      <c r="N133" s="221">
        <v>0</v>
      </c>
      <c r="O133" s="225">
        <f t="shared" si="6"/>
        <v>0</v>
      </c>
      <c r="P133" s="21">
        <v>0</v>
      </c>
      <c r="Q133" s="223">
        <f t="shared" si="7"/>
        <v>0</v>
      </c>
    </row>
    <row r="134" spans="1:17" ht="12.75">
      <c r="A134" s="217"/>
      <c r="B134" s="217"/>
      <c r="C134" s="217"/>
      <c r="D134" s="217"/>
      <c r="E134" s="217"/>
      <c r="F134" s="224">
        <v>730</v>
      </c>
      <c r="G134" s="218" t="s">
        <v>169</v>
      </c>
      <c r="H134" s="219" t="s">
        <v>171</v>
      </c>
      <c r="I134" s="224" t="s">
        <v>170</v>
      </c>
      <c r="J134" s="219" t="s">
        <v>171</v>
      </c>
      <c r="K134" s="220" t="s">
        <v>174</v>
      </c>
      <c r="L134" s="221">
        <v>0</v>
      </c>
      <c r="M134" s="221">
        <v>0</v>
      </c>
      <c r="N134" s="221">
        <v>0</v>
      </c>
      <c r="O134" s="225">
        <f t="shared" si="6"/>
        <v>0</v>
      </c>
      <c r="P134" s="21">
        <v>0</v>
      </c>
      <c r="Q134" s="223">
        <f t="shared" si="7"/>
        <v>0</v>
      </c>
    </row>
    <row r="135" spans="1:17" ht="12.75">
      <c r="A135" s="217"/>
      <c r="B135" s="217"/>
      <c r="C135" s="217"/>
      <c r="D135" s="217"/>
      <c r="E135" s="217"/>
      <c r="F135" s="224">
        <v>730</v>
      </c>
      <c r="G135" s="218" t="s">
        <v>169</v>
      </c>
      <c r="H135" s="219" t="s">
        <v>171</v>
      </c>
      <c r="I135" s="224" t="s">
        <v>170</v>
      </c>
      <c r="J135" s="219" t="s">
        <v>171</v>
      </c>
      <c r="K135" s="220" t="s">
        <v>174</v>
      </c>
      <c r="L135" s="221">
        <v>0</v>
      </c>
      <c r="M135" s="221">
        <v>0</v>
      </c>
      <c r="N135" s="221">
        <v>0</v>
      </c>
      <c r="O135" s="225">
        <f t="shared" si="6"/>
        <v>0</v>
      </c>
      <c r="P135" s="21">
        <v>0</v>
      </c>
      <c r="Q135" s="223">
        <f t="shared" si="7"/>
        <v>0</v>
      </c>
    </row>
    <row r="136" spans="1:17" ht="12.75">
      <c r="A136" s="217"/>
      <c r="B136" s="217"/>
      <c r="C136" s="217"/>
      <c r="D136" s="217"/>
      <c r="E136" s="217"/>
      <c r="F136" s="224">
        <v>730</v>
      </c>
      <c r="G136" s="218" t="s">
        <v>169</v>
      </c>
      <c r="H136" s="219" t="s">
        <v>171</v>
      </c>
      <c r="I136" s="224" t="s">
        <v>170</v>
      </c>
      <c r="J136" s="219" t="s">
        <v>171</v>
      </c>
      <c r="K136" s="220" t="s">
        <v>174</v>
      </c>
      <c r="L136" s="221">
        <v>0</v>
      </c>
      <c r="M136" s="221">
        <v>0</v>
      </c>
      <c r="N136" s="221">
        <v>0</v>
      </c>
      <c r="O136" s="225">
        <f t="shared" si="6"/>
        <v>0</v>
      </c>
      <c r="P136" s="21">
        <v>0</v>
      </c>
      <c r="Q136" s="223">
        <f t="shared" si="7"/>
        <v>0</v>
      </c>
    </row>
    <row r="137" spans="1:17" ht="12.75">
      <c r="A137" s="217"/>
      <c r="B137" s="217"/>
      <c r="C137" s="217"/>
      <c r="D137" s="217"/>
      <c r="E137" s="217"/>
      <c r="F137" s="224">
        <v>730</v>
      </c>
      <c r="G137" s="218" t="s">
        <v>169</v>
      </c>
      <c r="H137" s="219" t="s">
        <v>171</v>
      </c>
      <c r="I137" s="224" t="s">
        <v>170</v>
      </c>
      <c r="J137" s="219" t="s">
        <v>171</v>
      </c>
      <c r="K137" s="220" t="s">
        <v>174</v>
      </c>
      <c r="L137" s="221">
        <v>0</v>
      </c>
      <c r="M137" s="221">
        <v>0</v>
      </c>
      <c r="N137" s="221">
        <v>0</v>
      </c>
      <c r="O137" s="225">
        <f t="shared" si="6"/>
        <v>0</v>
      </c>
      <c r="P137" s="21">
        <v>0</v>
      </c>
      <c r="Q137" s="223">
        <f t="shared" si="7"/>
        <v>0</v>
      </c>
    </row>
    <row r="138" spans="1:17" ht="12.75">
      <c r="A138" s="217"/>
      <c r="B138" s="217"/>
      <c r="C138" s="217"/>
      <c r="D138" s="217"/>
      <c r="E138" s="217"/>
      <c r="F138" s="224">
        <v>730</v>
      </c>
      <c r="G138" s="218" t="s">
        <v>169</v>
      </c>
      <c r="H138" s="219" t="s">
        <v>171</v>
      </c>
      <c r="I138" s="224" t="s">
        <v>170</v>
      </c>
      <c r="J138" s="219" t="s">
        <v>171</v>
      </c>
      <c r="K138" s="220" t="s">
        <v>174</v>
      </c>
      <c r="L138" s="221">
        <v>0</v>
      </c>
      <c r="M138" s="221">
        <v>0</v>
      </c>
      <c r="N138" s="221">
        <v>0</v>
      </c>
      <c r="O138" s="225">
        <f t="shared" si="6"/>
        <v>0</v>
      </c>
      <c r="P138" s="21">
        <v>0</v>
      </c>
      <c r="Q138" s="223">
        <f t="shared" si="7"/>
        <v>0</v>
      </c>
    </row>
    <row r="139" spans="1:17" ht="12.75">
      <c r="A139" s="217"/>
      <c r="B139" s="217"/>
      <c r="C139" s="217"/>
      <c r="D139" s="217"/>
      <c r="E139" s="217"/>
      <c r="F139" s="224">
        <v>730</v>
      </c>
      <c r="G139" s="218" t="s">
        <v>169</v>
      </c>
      <c r="H139" s="219" t="s">
        <v>171</v>
      </c>
      <c r="I139" s="224" t="s">
        <v>170</v>
      </c>
      <c r="J139" s="219" t="s">
        <v>171</v>
      </c>
      <c r="K139" s="220" t="s">
        <v>174</v>
      </c>
      <c r="L139" s="221">
        <v>0</v>
      </c>
      <c r="M139" s="221">
        <v>0</v>
      </c>
      <c r="N139" s="221">
        <v>0</v>
      </c>
      <c r="O139" s="225">
        <f t="shared" si="6"/>
        <v>0</v>
      </c>
      <c r="P139" s="21">
        <v>0</v>
      </c>
      <c r="Q139" s="223">
        <f t="shared" si="7"/>
        <v>0</v>
      </c>
    </row>
    <row r="140" spans="1:17" ht="12.75">
      <c r="A140" s="217"/>
      <c r="B140" s="217"/>
      <c r="C140" s="217"/>
      <c r="D140" s="217"/>
      <c r="E140" s="217"/>
      <c r="F140" s="224">
        <v>730</v>
      </c>
      <c r="G140" s="218" t="s">
        <v>169</v>
      </c>
      <c r="H140" s="219" t="s">
        <v>171</v>
      </c>
      <c r="I140" s="224" t="s">
        <v>170</v>
      </c>
      <c r="J140" s="219" t="s">
        <v>171</v>
      </c>
      <c r="K140" s="220" t="s">
        <v>174</v>
      </c>
      <c r="L140" s="221">
        <v>0</v>
      </c>
      <c r="M140" s="221">
        <v>0</v>
      </c>
      <c r="N140" s="221">
        <v>0</v>
      </c>
      <c r="O140" s="225">
        <f t="shared" si="6"/>
        <v>0</v>
      </c>
      <c r="P140" s="21">
        <v>0</v>
      </c>
      <c r="Q140" s="223">
        <f t="shared" si="7"/>
        <v>0</v>
      </c>
    </row>
    <row r="141" spans="1:17" ht="12.75">
      <c r="A141" s="217"/>
      <c r="B141" s="217"/>
      <c r="C141" s="217"/>
      <c r="D141" s="217"/>
      <c r="E141" s="217"/>
      <c r="F141" s="224">
        <v>730</v>
      </c>
      <c r="G141" s="218" t="s">
        <v>169</v>
      </c>
      <c r="H141" s="219" t="s">
        <v>171</v>
      </c>
      <c r="I141" s="224" t="s">
        <v>170</v>
      </c>
      <c r="J141" s="219" t="s">
        <v>171</v>
      </c>
      <c r="K141" s="220" t="s">
        <v>174</v>
      </c>
      <c r="L141" s="221">
        <v>0</v>
      </c>
      <c r="M141" s="221">
        <v>0</v>
      </c>
      <c r="N141" s="221">
        <v>0</v>
      </c>
      <c r="O141" s="225">
        <f t="shared" si="6"/>
        <v>0</v>
      </c>
      <c r="P141" s="21">
        <v>0</v>
      </c>
      <c r="Q141" s="223">
        <f t="shared" si="7"/>
        <v>0</v>
      </c>
    </row>
    <row r="142" spans="1:17" ht="12.75">
      <c r="A142" s="217"/>
      <c r="B142" s="217"/>
      <c r="C142" s="217"/>
      <c r="D142" s="217"/>
      <c r="E142" s="217"/>
      <c r="F142" s="224">
        <v>730</v>
      </c>
      <c r="G142" s="218" t="s">
        <v>169</v>
      </c>
      <c r="H142" s="219" t="s">
        <v>171</v>
      </c>
      <c r="I142" s="224" t="s">
        <v>170</v>
      </c>
      <c r="J142" s="219" t="s">
        <v>171</v>
      </c>
      <c r="K142" s="220" t="s">
        <v>174</v>
      </c>
      <c r="L142" s="221">
        <v>0</v>
      </c>
      <c r="M142" s="221">
        <v>0</v>
      </c>
      <c r="N142" s="221">
        <v>0</v>
      </c>
      <c r="O142" s="225">
        <f t="shared" si="6"/>
        <v>0</v>
      </c>
      <c r="P142" s="21">
        <v>0</v>
      </c>
      <c r="Q142" s="223">
        <f t="shared" si="7"/>
        <v>0</v>
      </c>
    </row>
    <row r="143" spans="1:17" ht="12.75">
      <c r="A143" s="217"/>
      <c r="B143" s="217"/>
      <c r="C143" s="217"/>
      <c r="D143" s="217"/>
      <c r="E143" s="217"/>
      <c r="F143" s="224">
        <v>730</v>
      </c>
      <c r="G143" s="218" t="s">
        <v>169</v>
      </c>
      <c r="H143" s="219" t="s">
        <v>171</v>
      </c>
      <c r="I143" s="224" t="s">
        <v>170</v>
      </c>
      <c r="J143" s="219" t="s">
        <v>171</v>
      </c>
      <c r="K143" s="220" t="s">
        <v>174</v>
      </c>
      <c r="L143" s="221">
        <v>0</v>
      </c>
      <c r="M143" s="221">
        <v>0</v>
      </c>
      <c r="N143" s="221">
        <v>0</v>
      </c>
      <c r="O143" s="225">
        <f t="shared" si="6"/>
        <v>0</v>
      </c>
      <c r="P143" s="21">
        <v>0</v>
      </c>
      <c r="Q143" s="223">
        <f t="shared" si="7"/>
        <v>0</v>
      </c>
    </row>
    <row r="144" spans="1:17" ht="12.75">
      <c r="A144" s="217"/>
      <c r="B144" s="217"/>
      <c r="C144" s="217"/>
      <c r="D144" s="217"/>
      <c r="E144" s="217"/>
      <c r="F144" s="224">
        <v>730</v>
      </c>
      <c r="G144" s="218" t="s">
        <v>169</v>
      </c>
      <c r="H144" s="219" t="s">
        <v>171</v>
      </c>
      <c r="I144" s="224" t="s">
        <v>170</v>
      </c>
      <c r="J144" s="219" t="s">
        <v>171</v>
      </c>
      <c r="K144" s="220" t="s">
        <v>174</v>
      </c>
      <c r="L144" s="221">
        <v>0</v>
      </c>
      <c r="M144" s="221">
        <v>0</v>
      </c>
      <c r="N144" s="221">
        <v>0</v>
      </c>
      <c r="O144" s="225">
        <f t="shared" si="6"/>
        <v>0</v>
      </c>
      <c r="P144" s="21">
        <v>0</v>
      </c>
      <c r="Q144" s="223">
        <f t="shared" si="7"/>
        <v>0</v>
      </c>
    </row>
    <row r="145" spans="1:17" ht="12.75">
      <c r="A145" s="217"/>
      <c r="B145" s="217"/>
      <c r="C145" s="217"/>
      <c r="D145" s="217"/>
      <c r="E145" s="217"/>
      <c r="F145" s="224">
        <v>730</v>
      </c>
      <c r="G145" s="218" t="s">
        <v>169</v>
      </c>
      <c r="H145" s="219" t="s">
        <v>171</v>
      </c>
      <c r="I145" s="224" t="s">
        <v>170</v>
      </c>
      <c r="J145" s="219" t="s">
        <v>171</v>
      </c>
      <c r="K145" s="220" t="s">
        <v>174</v>
      </c>
      <c r="L145" s="221">
        <v>0</v>
      </c>
      <c r="M145" s="221">
        <v>0</v>
      </c>
      <c r="N145" s="221">
        <v>0</v>
      </c>
      <c r="O145" s="225">
        <f t="shared" si="6"/>
        <v>0</v>
      </c>
      <c r="P145" s="21">
        <v>0</v>
      </c>
      <c r="Q145" s="223">
        <f t="shared" si="7"/>
        <v>0</v>
      </c>
    </row>
    <row r="146" spans="1:17" ht="12.75">
      <c r="A146" s="217"/>
      <c r="B146" s="217"/>
      <c r="C146" s="217"/>
      <c r="D146" s="217"/>
      <c r="E146" s="217"/>
      <c r="F146" s="224">
        <v>730</v>
      </c>
      <c r="G146" s="218" t="s">
        <v>169</v>
      </c>
      <c r="H146" s="219" t="s">
        <v>171</v>
      </c>
      <c r="I146" s="224" t="s">
        <v>170</v>
      </c>
      <c r="J146" s="219" t="s">
        <v>171</v>
      </c>
      <c r="K146" s="220" t="s">
        <v>174</v>
      </c>
      <c r="L146" s="221">
        <v>0</v>
      </c>
      <c r="M146" s="221">
        <v>0</v>
      </c>
      <c r="N146" s="221">
        <v>0</v>
      </c>
      <c r="O146" s="225">
        <f t="shared" si="6"/>
        <v>0</v>
      </c>
      <c r="P146" s="21">
        <v>0</v>
      </c>
      <c r="Q146" s="223">
        <f t="shared" si="7"/>
        <v>0</v>
      </c>
    </row>
    <row r="147" spans="1:17" ht="12.75">
      <c r="A147" s="217"/>
      <c r="B147" s="217"/>
      <c r="C147" s="217"/>
      <c r="D147" s="217"/>
      <c r="E147" s="217"/>
      <c r="F147" s="224">
        <v>730</v>
      </c>
      <c r="G147" s="218" t="s">
        <v>169</v>
      </c>
      <c r="H147" s="219" t="s">
        <v>171</v>
      </c>
      <c r="I147" s="224" t="s">
        <v>170</v>
      </c>
      <c r="J147" s="219" t="s">
        <v>171</v>
      </c>
      <c r="K147" s="220" t="s">
        <v>174</v>
      </c>
      <c r="L147" s="221">
        <v>0</v>
      </c>
      <c r="M147" s="221">
        <v>0</v>
      </c>
      <c r="N147" s="221">
        <v>0</v>
      </c>
      <c r="O147" s="225">
        <f t="shared" si="6"/>
        <v>0</v>
      </c>
      <c r="P147" s="21">
        <v>0</v>
      </c>
      <c r="Q147" s="223">
        <f t="shared" si="7"/>
        <v>0</v>
      </c>
    </row>
    <row r="148" spans="1:17" ht="12.75">
      <c r="A148" s="217"/>
      <c r="B148" s="217"/>
      <c r="C148" s="217"/>
      <c r="D148" s="217"/>
      <c r="E148" s="217"/>
      <c r="F148" s="224">
        <v>730</v>
      </c>
      <c r="G148" s="218" t="s">
        <v>169</v>
      </c>
      <c r="H148" s="219" t="s">
        <v>171</v>
      </c>
      <c r="I148" s="224" t="s">
        <v>170</v>
      </c>
      <c r="J148" s="219" t="s">
        <v>171</v>
      </c>
      <c r="K148" s="220" t="s">
        <v>174</v>
      </c>
      <c r="L148" s="221">
        <v>0</v>
      </c>
      <c r="M148" s="221">
        <v>0</v>
      </c>
      <c r="N148" s="221">
        <v>0</v>
      </c>
      <c r="O148" s="225">
        <f t="shared" si="6"/>
        <v>0</v>
      </c>
      <c r="P148" s="21">
        <v>0</v>
      </c>
      <c r="Q148" s="223">
        <f t="shared" si="7"/>
        <v>0</v>
      </c>
    </row>
    <row r="149" spans="1:17" ht="12.75">
      <c r="A149" s="217"/>
      <c r="B149" s="217"/>
      <c r="C149" s="217"/>
      <c r="D149" s="217"/>
      <c r="E149" s="217"/>
      <c r="F149" s="224">
        <v>730</v>
      </c>
      <c r="G149" s="218" t="s">
        <v>169</v>
      </c>
      <c r="H149" s="219" t="s">
        <v>171</v>
      </c>
      <c r="I149" s="224" t="s">
        <v>170</v>
      </c>
      <c r="J149" s="219" t="s">
        <v>171</v>
      </c>
      <c r="K149" s="220" t="s">
        <v>174</v>
      </c>
      <c r="L149" s="221">
        <v>0</v>
      </c>
      <c r="M149" s="221">
        <v>0</v>
      </c>
      <c r="N149" s="221">
        <v>0</v>
      </c>
      <c r="O149" s="225">
        <f t="shared" si="6"/>
        <v>0</v>
      </c>
      <c r="P149" s="21">
        <v>0</v>
      </c>
      <c r="Q149" s="223">
        <f t="shared" si="7"/>
        <v>0</v>
      </c>
    </row>
    <row r="150" spans="1:17" ht="12.75">
      <c r="A150" s="217"/>
      <c r="B150" s="217"/>
      <c r="C150" s="217"/>
      <c r="D150" s="217"/>
      <c r="E150" s="217"/>
      <c r="F150" s="224">
        <v>730</v>
      </c>
      <c r="G150" s="218" t="s">
        <v>169</v>
      </c>
      <c r="H150" s="219" t="s">
        <v>171</v>
      </c>
      <c r="I150" s="224" t="s">
        <v>170</v>
      </c>
      <c r="J150" s="219" t="s">
        <v>171</v>
      </c>
      <c r="K150" s="220" t="s">
        <v>174</v>
      </c>
      <c r="L150" s="221">
        <v>0</v>
      </c>
      <c r="M150" s="221">
        <v>0</v>
      </c>
      <c r="N150" s="221">
        <v>0</v>
      </c>
      <c r="O150" s="225">
        <f t="shared" si="6"/>
        <v>0</v>
      </c>
      <c r="P150" s="21">
        <v>0</v>
      </c>
      <c r="Q150" s="223">
        <f t="shared" si="7"/>
        <v>0</v>
      </c>
    </row>
    <row r="151" spans="1:17" ht="12.75">
      <c r="A151" s="217"/>
      <c r="B151" s="217"/>
      <c r="C151" s="217"/>
      <c r="D151" s="217"/>
      <c r="E151" s="217"/>
      <c r="F151" s="224">
        <v>730</v>
      </c>
      <c r="G151" s="218" t="s">
        <v>169</v>
      </c>
      <c r="H151" s="219" t="s">
        <v>171</v>
      </c>
      <c r="I151" s="224" t="s">
        <v>170</v>
      </c>
      <c r="J151" s="219" t="s">
        <v>171</v>
      </c>
      <c r="K151" s="220" t="s">
        <v>174</v>
      </c>
      <c r="L151" s="221">
        <v>0</v>
      </c>
      <c r="M151" s="221">
        <v>0</v>
      </c>
      <c r="N151" s="221">
        <v>0</v>
      </c>
      <c r="O151" s="225">
        <f t="shared" si="6"/>
        <v>0</v>
      </c>
      <c r="P151" s="21">
        <v>0</v>
      </c>
      <c r="Q151" s="223">
        <f t="shared" si="7"/>
        <v>0</v>
      </c>
    </row>
    <row r="152" spans="1:17" ht="12.75">
      <c r="A152" s="217"/>
      <c r="B152" s="217"/>
      <c r="C152" s="217"/>
      <c r="D152" s="217"/>
      <c r="E152" s="217"/>
      <c r="F152" s="224">
        <v>730</v>
      </c>
      <c r="G152" s="218" t="s">
        <v>169</v>
      </c>
      <c r="H152" s="219" t="s">
        <v>171</v>
      </c>
      <c r="I152" s="224" t="s">
        <v>170</v>
      </c>
      <c r="J152" s="219" t="s">
        <v>171</v>
      </c>
      <c r="K152" s="220" t="s">
        <v>174</v>
      </c>
      <c r="L152" s="221">
        <v>0</v>
      </c>
      <c r="M152" s="221">
        <v>0</v>
      </c>
      <c r="N152" s="221">
        <v>0</v>
      </c>
      <c r="O152" s="225">
        <f t="shared" si="6"/>
        <v>0</v>
      </c>
      <c r="P152" s="21">
        <v>0</v>
      </c>
      <c r="Q152" s="223">
        <f t="shared" si="7"/>
        <v>0</v>
      </c>
    </row>
    <row r="153" spans="1:17" ht="12.75">
      <c r="A153" s="217"/>
      <c r="B153" s="217"/>
      <c r="C153" s="217"/>
      <c r="D153" s="217"/>
      <c r="E153" s="217"/>
      <c r="F153" s="224">
        <v>730</v>
      </c>
      <c r="G153" s="218" t="s">
        <v>169</v>
      </c>
      <c r="H153" s="219" t="s">
        <v>171</v>
      </c>
      <c r="I153" s="224" t="s">
        <v>170</v>
      </c>
      <c r="J153" s="219" t="s">
        <v>171</v>
      </c>
      <c r="K153" s="220" t="s">
        <v>174</v>
      </c>
      <c r="L153" s="221">
        <v>0</v>
      </c>
      <c r="M153" s="221">
        <v>0</v>
      </c>
      <c r="N153" s="221">
        <v>0</v>
      </c>
      <c r="O153" s="225">
        <f t="shared" si="6"/>
        <v>0</v>
      </c>
      <c r="P153" s="21">
        <v>0</v>
      </c>
      <c r="Q153" s="223">
        <f t="shared" si="7"/>
        <v>0</v>
      </c>
    </row>
    <row r="154" spans="1:17" ht="12.75">
      <c r="A154" s="217"/>
      <c r="B154" s="217"/>
      <c r="C154" s="217"/>
      <c r="D154" s="217"/>
      <c r="E154" s="217"/>
      <c r="F154" s="224">
        <v>730</v>
      </c>
      <c r="G154" s="218" t="s">
        <v>169</v>
      </c>
      <c r="H154" s="219" t="s">
        <v>171</v>
      </c>
      <c r="I154" s="224" t="s">
        <v>170</v>
      </c>
      <c r="J154" s="219" t="s">
        <v>171</v>
      </c>
      <c r="K154" s="220" t="s">
        <v>174</v>
      </c>
      <c r="L154" s="221">
        <v>0</v>
      </c>
      <c r="M154" s="221">
        <v>0</v>
      </c>
      <c r="N154" s="221">
        <v>0</v>
      </c>
      <c r="O154" s="225">
        <f t="shared" si="6"/>
        <v>0</v>
      </c>
      <c r="P154" s="21">
        <v>0</v>
      </c>
      <c r="Q154" s="223">
        <f t="shared" si="7"/>
        <v>0</v>
      </c>
    </row>
    <row r="155" spans="1:17" ht="12.75">
      <c r="A155" s="217"/>
      <c r="B155" s="217"/>
      <c r="C155" s="217"/>
      <c r="D155" s="217"/>
      <c r="E155" s="217"/>
      <c r="F155" s="224">
        <v>730</v>
      </c>
      <c r="G155" s="218" t="s">
        <v>169</v>
      </c>
      <c r="H155" s="219" t="s">
        <v>171</v>
      </c>
      <c r="I155" s="224" t="s">
        <v>170</v>
      </c>
      <c r="J155" s="219" t="s">
        <v>171</v>
      </c>
      <c r="K155" s="220" t="s">
        <v>174</v>
      </c>
      <c r="L155" s="221">
        <v>0</v>
      </c>
      <c r="M155" s="221">
        <v>0</v>
      </c>
      <c r="N155" s="221">
        <v>0</v>
      </c>
      <c r="O155" s="225">
        <f t="shared" si="6"/>
        <v>0</v>
      </c>
      <c r="P155" s="21">
        <v>0</v>
      </c>
      <c r="Q155" s="223">
        <f t="shared" si="7"/>
        <v>0</v>
      </c>
    </row>
    <row r="156" spans="1:17" ht="12.75">
      <c r="A156" s="217"/>
      <c r="B156" s="217"/>
      <c r="C156" s="217"/>
      <c r="D156" s="217"/>
      <c r="E156" s="217"/>
      <c r="F156" s="224">
        <v>730</v>
      </c>
      <c r="G156" s="218" t="s">
        <v>169</v>
      </c>
      <c r="H156" s="219" t="s">
        <v>171</v>
      </c>
      <c r="I156" s="224" t="s">
        <v>170</v>
      </c>
      <c r="J156" s="219" t="s">
        <v>171</v>
      </c>
      <c r="K156" s="220" t="s">
        <v>174</v>
      </c>
      <c r="L156" s="221">
        <v>0</v>
      </c>
      <c r="M156" s="221">
        <v>0</v>
      </c>
      <c r="N156" s="221">
        <v>0</v>
      </c>
      <c r="O156" s="225">
        <f t="shared" si="6"/>
        <v>0</v>
      </c>
      <c r="P156" s="21">
        <v>0</v>
      </c>
      <c r="Q156" s="223">
        <f t="shared" si="7"/>
        <v>0</v>
      </c>
    </row>
    <row r="157" spans="1:17" ht="12.75">
      <c r="A157" s="217"/>
      <c r="B157" s="217"/>
      <c r="C157" s="217"/>
      <c r="D157" s="217"/>
      <c r="E157" s="217"/>
      <c r="F157" s="224">
        <v>730</v>
      </c>
      <c r="G157" s="218" t="s">
        <v>169</v>
      </c>
      <c r="H157" s="219" t="s">
        <v>171</v>
      </c>
      <c r="I157" s="224" t="s">
        <v>170</v>
      </c>
      <c r="J157" s="219" t="s">
        <v>171</v>
      </c>
      <c r="K157" s="220" t="s">
        <v>174</v>
      </c>
      <c r="L157" s="221">
        <v>0</v>
      </c>
      <c r="M157" s="221">
        <v>0</v>
      </c>
      <c r="N157" s="221">
        <v>0</v>
      </c>
      <c r="O157" s="225">
        <f t="shared" si="6"/>
        <v>0</v>
      </c>
      <c r="P157" s="21">
        <v>0</v>
      </c>
      <c r="Q157" s="223">
        <f t="shared" si="7"/>
        <v>0</v>
      </c>
    </row>
    <row r="158" spans="1:17" ht="12.75">
      <c r="A158" s="217"/>
      <c r="B158" s="217"/>
      <c r="C158" s="217"/>
      <c r="D158" s="217"/>
      <c r="E158" s="217"/>
      <c r="F158" s="224">
        <v>730</v>
      </c>
      <c r="G158" s="218" t="s">
        <v>169</v>
      </c>
      <c r="H158" s="219" t="s">
        <v>171</v>
      </c>
      <c r="I158" s="224" t="s">
        <v>170</v>
      </c>
      <c r="J158" s="219" t="s">
        <v>171</v>
      </c>
      <c r="K158" s="220" t="s">
        <v>174</v>
      </c>
      <c r="L158" s="221">
        <v>0</v>
      </c>
      <c r="M158" s="221">
        <v>0</v>
      </c>
      <c r="N158" s="221">
        <v>0</v>
      </c>
      <c r="O158" s="225">
        <f t="shared" si="6"/>
        <v>0</v>
      </c>
      <c r="P158" s="21">
        <v>0</v>
      </c>
      <c r="Q158" s="223">
        <f t="shared" si="7"/>
        <v>0</v>
      </c>
    </row>
    <row r="159" spans="1:17" ht="12.75">
      <c r="A159" s="217"/>
      <c r="B159" s="217"/>
      <c r="C159" s="217"/>
      <c r="D159" s="217"/>
      <c r="E159" s="217"/>
      <c r="F159" s="224">
        <v>730</v>
      </c>
      <c r="G159" s="218" t="s">
        <v>169</v>
      </c>
      <c r="H159" s="219" t="s">
        <v>171</v>
      </c>
      <c r="I159" s="224" t="s">
        <v>170</v>
      </c>
      <c r="J159" s="219" t="s">
        <v>171</v>
      </c>
      <c r="K159" s="220" t="s">
        <v>174</v>
      </c>
      <c r="L159" s="221">
        <v>0</v>
      </c>
      <c r="M159" s="221">
        <v>0</v>
      </c>
      <c r="N159" s="221">
        <v>0</v>
      </c>
      <c r="O159" s="225">
        <f t="shared" si="6"/>
        <v>0</v>
      </c>
      <c r="P159" s="21">
        <v>0</v>
      </c>
      <c r="Q159" s="223">
        <f t="shared" si="7"/>
        <v>0</v>
      </c>
    </row>
    <row r="160" spans="1:17" ht="12.75">
      <c r="A160" s="217"/>
      <c r="B160" s="217"/>
      <c r="C160" s="217"/>
      <c r="D160" s="217"/>
      <c r="E160" s="217"/>
      <c r="F160" s="224">
        <v>730</v>
      </c>
      <c r="G160" s="218" t="s">
        <v>169</v>
      </c>
      <c r="H160" s="219" t="s">
        <v>171</v>
      </c>
      <c r="I160" s="224" t="s">
        <v>170</v>
      </c>
      <c r="J160" s="219" t="s">
        <v>171</v>
      </c>
      <c r="K160" s="220" t="s">
        <v>174</v>
      </c>
      <c r="L160" s="221">
        <v>0</v>
      </c>
      <c r="M160" s="221">
        <v>0</v>
      </c>
      <c r="N160" s="221">
        <v>0</v>
      </c>
      <c r="O160" s="225">
        <f t="shared" si="6"/>
        <v>0</v>
      </c>
      <c r="P160" s="21">
        <v>0</v>
      </c>
      <c r="Q160" s="223">
        <f t="shared" si="7"/>
        <v>0</v>
      </c>
    </row>
    <row r="161" spans="1:17" ht="12.75">
      <c r="A161" s="217"/>
      <c r="B161" s="217"/>
      <c r="C161" s="217"/>
      <c r="D161" s="217"/>
      <c r="E161" s="217"/>
      <c r="F161" s="224">
        <v>730</v>
      </c>
      <c r="G161" s="218" t="s">
        <v>169</v>
      </c>
      <c r="H161" s="219" t="s">
        <v>171</v>
      </c>
      <c r="I161" s="224" t="s">
        <v>170</v>
      </c>
      <c r="J161" s="219" t="s">
        <v>171</v>
      </c>
      <c r="K161" s="220" t="s">
        <v>174</v>
      </c>
      <c r="L161" s="221">
        <v>0</v>
      </c>
      <c r="M161" s="221">
        <v>0</v>
      </c>
      <c r="N161" s="221">
        <v>0</v>
      </c>
      <c r="O161" s="225">
        <f t="shared" si="6"/>
        <v>0</v>
      </c>
      <c r="P161" s="21">
        <v>0</v>
      </c>
      <c r="Q161" s="223">
        <f t="shared" si="7"/>
        <v>0</v>
      </c>
    </row>
    <row r="162" spans="1:17" ht="12.75">
      <c r="A162" s="217"/>
      <c r="B162" s="217"/>
      <c r="C162" s="217"/>
      <c r="D162" s="217"/>
      <c r="E162" s="217"/>
      <c r="F162" s="224">
        <v>730</v>
      </c>
      <c r="G162" s="218" t="s">
        <v>169</v>
      </c>
      <c r="H162" s="219" t="s">
        <v>171</v>
      </c>
      <c r="I162" s="224" t="s">
        <v>170</v>
      </c>
      <c r="J162" s="219" t="s">
        <v>171</v>
      </c>
      <c r="K162" s="220" t="s">
        <v>174</v>
      </c>
      <c r="L162" s="221">
        <v>0</v>
      </c>
      <c r="M162" s="221">
        <v>0</v>
      </c>
      <c r="N162" s="221">
        <v>0</v>
      </c>
      <c r="O162" s="225">
        <f t="shared" si="6"/>
        <v>0</v>
      </c>
      <c r="P162" s="21">
        <v>0</v>
      </c>
      <c r="Q162" s="223">
        <f t="shared" si="7"/>
        <v>0</v>
      </c>
    </row>
    <row r="163" spans="1:17" ht="12.75">
      <c r="A163" s="217"/>
      <c r="B163" s="217"/>
      <c r="C163" s="217"/>
      <c r="D163" s="217"/>
      <c r="E163" s="217"/>
      <c r="F163" s="224">
        <v>730</v>
      </c>
      <c r="G163" s="218" t="s">
        <v>169</v>
      </c>
      <c r="H163" s="219" t="s">
        <v>171</v>
      </c>
      <c r="I163" s="224" t="s">
        <v>170</v>
      </c>
      <c r="J163" s="219" t="s">
        <v>171</v>
      </c>
      <c r="K163" s="220" t="s">
        <v>174</v>
      </c>
      <c r="L163" s="221">
        <v>0</v>
      </c>
      <c r="M163" s="221">
        <v>0</v>
      </c>
      <c r="N163" s="221">
        <v>0</v>
      </c>
      <c r="O163" s="225">
        <f t="shared" si="6"/>
        <v>0</v>
      </c>
      <c r="P163" s="21">
        <v>0</v>
      </c>
      <c r="Q163" s="223">
        <f t="shared" si="7"/>
        <v>0</v>
      </c>
    </row>
    <row r="164" spans="1:17" ht="12.75">
      <c r="A164" s="217"/>
      <c r="B164" s="217"/>
      <c r="C164" s="217"/>
      <c r="D164" s="217"/>
      <c r="E164" s="217"/>
      <c r="F164" s="224">
        <v>730</v>
      </c>
      <c r="G164" s="218" t="s">
        <v>169</v>
      </c>
      <c r="H164" s="219" t="s">
        <v>171</v>
      </c>
      <c r="I164" s="224" t="s">
        <v>170</v>
      </c>
      <c r="J164" s="219" t="s">
        <v>171</v>
      </c>
      <c r="K164" s="220" t="s">
        <v>174</v>
      </c>
      <c r="L164" s="221">
        <v>0</v>
      </c>
      <c r="M164" s="221">
        <v>0</v>
      </c>
      <c r="N164" s="221">
        <v>0</v>
      </c>
      <c r="O164" s="225">
        <f t="shared" si="6"/>
        <v>0</v>
      </c>
      <c r="P164" s="21">
        <v>0</v>
      </c>
      <c r="Q164" s="223">
        <f t="shared" si="7"/>
        <v>0</v>
      </c>
    </row>
    <row r="165" spans="1:17" ht="12.75">
      <c r="A165" s="217"/>
      <c r="B165" s="217"/>
      <c r="C165" s="217"/>
      <c r="D165" s="217"/>
      <c r="E165" s="217"/>
      <c r="F165" s="224">
        <v>730</v>
      </c>
      <c r="G165" s="218" t="s">
        <v>169</v>
      </c>
      <c r="H165" s="219" t="s">
        <v>171</v>
      </c>
      <c r="I165" s="224" t="s">
        <v>170</v>
      </c>
      <c r="J165" s="219" t="s">
        <v>171</v>
      </c>
      <c r="K165" s="220" t="s">
        <v>174</v>
      </c>
      <c r="L165" s="221">
        <v>0</v>
      </c>
      <c r="M165" s="221">
        <v>0</v>
      </c>
      <c r="N165" s="221">
        <v>0</v>
      </c>
      <c r="O165" s="225">
        <f t="shared" si="6"/>
        <v>0</v>
      </c>
      <c r="P165" s="21">
        <v>0</v>
      </c>
      <c r="Q165" s="223">
        <f t="shared" si="7"/>
        <v>0</v>
      </c>
    </row>
    <row r="166" spans="1:17" ht="12.75">
      <c r="A166" s="217"/>
      <c r="B166" s="217"/>
      <c r="C166" s="217"/>
      <c r="D166" s="217"/>
      <c r="E166" s="217"/>
      <c r="F166" s="224">
        <v>730</v>
      </c>
      <c r="G166" s="218" t="s">
        <v>169</v>
      </c>
      <c r="H166" s="219" t="s">
        <v>171</v>
      </c>
      <c r="I166" s="224" t="s">
        <v>170</v>
      </c>
      <c r="J166" s="219" t="s">
        <v>171</v>
      </c>
      <c r="K166" s="220" t="s">
        <v>174</v>
      </c>
      <c r="L166" s="221">
        <v>0</v>
      </c>
      <c r="M166" s="221">
        <v>0</v>
      </c>
      <c r="N166" s="221">
        <v>0</v>
      </c>
      <c r="O166" s="225">
        <f t="shared" si="6"/>
        <v>0</v>
      </c>
      <c r="P166" s="21">
        <v>0</v>
      </c>
      <c r="Q166" s="223">
        <f t="shared" si="7"/>
        <v>0</v>
      </c>
    </row>
    <row r="167" spans="1:17" ht="12.75">
      <c r="A167" s="217"/>
      <c r="B167" s="217"/>
      <c r="C167" s="217"/>
      <c r="D167" s="217"/>
      <c r="E167" s="217"/>
      <c r="F167" s="224">
        <v>730</v>
      </c>
      <c r="G167" s="218" t="s">
        <v>169</v>
      </c>
      <c r="H167" s="219" t="s">
        <v>171</v>
      </c>
      <c r="I167" s="224" t="s">
        <v>170</v>
      </c>
      <c r="J167" s="219" t="s">
        <v>171</v>
      </c>
      <c r="K167" s="220" t="s">
        <v>174</v>
      </c>
      <c r="L167" s="221">
        <v>0</v>
      </c>
      <c r="M167" s="221">
        <v>0</v>
      </c>
      <c r="N167" s="221">
        <v>0</v>
      </c>
      <c r="O167" s="225">
        <f t="shared" si="6"/>
        <v>0</v>
      </c>
      <c r="P167" s="21">
        <v>0</v>
      </c>
      <c r="Q167" s="223">
        <f t="shared" si="7"/>
        <v>0</v>
      </c>
    </row>
    <row r="168" spans="1:17" ht="12.75">
      <c r="A168" s="217"/>
      <c r="B168" s="217"/>
      <c r="C168" s="217"/>
      <c r="D168" s="217"/>
      <c r="E168" s="217"/>
      <c r="F168" s="224">
        <v>730</v>
      </c>
      <c r="G168" s="218" t="s">
        <v>169</v>
      </c>
      <c r="H168" s="219" t="s">
        <v>171</v>
      </c>
      <c r="I168" s="224" t="s">
        <v>170</v>
      </c>
      <c r="J168" s="219" t="s">
        <v>171</v>
      </c>
      <c r="K168" s="220" t="s">
        <v>174</v>
      </c>
      <c r="L168" s="221">
        <v>0</v>
      </c>
      <c r="M168" s="221">
        <v>0</v>
      </c>
      <c r="N168" s="221">
        <v>0</v>
      </c>
      <c r="O168" s="225">
        <f aca="true" t="shared" si="8" ref="O168:O231">+L168+M168-N168</f>
        <v>0</v>
      </c>
      <c r="P168" s="21">
        <v>0</v>
      </c>
      <c r="Q168" s="223">
        <f aca="true" t="shared" si="9" ref="Q168:Q231">+O168+P168</f>
        <v>0</v>
      </c>
    </row>
    <row r="169" spans="1:17" ht="12.75">
      <c r="A169" s="217"/>
      <c r="B169" s="217"/>
      <c r="C169" s="217"/>
      <c r="D169" s="217"/>
      <c r="E169" s="217"/>
      <c r="F169" s="224">
        <v>730</v>
      </c>
      <c r="G169" s="218" t="s">
        <v>169</v>
      </c>
      <c r="H169" s="219" t="s">
        <v>171</v>
      </c>
      <c r="I169" s="224" t="s">
        <v>170</v>
      </c>
      <c r="J169" s="219" t="s">
        <v>171</v>
      </c>
      <c r="K169" s="220" t="s">
        <v>174</v>
      </c>
      <c r="L169" s="221">
        <v>0</v>
      </c>
      <c r="M169" s="221">
        <v>0</v>
      </c>
      <c r="N169" s="221">
        <v>0</v>
      </c>
      <c r="O169" s="225">
        <f t="shared" si="8"/>
        <v>0</v>
      </c>
      <c r="P169" s="21">
        <v>0</v>
      </c>
      <c r="Q169" s="223">
        <f t="shared" si="9"/>
        <v>0</v>
      </c>
    </row>
    <row r="170" spans="1:17" ht="12.75">
      <c r="A170" s="217"/>
      <c r="B170" s="217"/>
      <c r="C170" s="217"/>
      <c r="D170" s="217"/>
      <c r="E170" s="217"/>
      <c r="F170" s="224">
        <v>730</v>
      </c>
      <c r="G170" s="218" t="s">
        <v>169</v>
      </c>
      <c r="H170" s="219" t="s">
        <v>171</v>
      </c>
      <c r="I170" s="224" t="s">
        <v>170</v>
      </c>
      <c r="J170" s="219" t="s">
        <v>171</v>
      </c>
      <c r="K170" s="220" t="s">
        <v>174</v>
      </c>
      <c r="L170" s="221">
        <v>0</v>
      </c>
      <c r="M170" s="221">
        <v>0</v>
      </c>
      <c r="N170" s="221">
        <v>0</v>
      </c>
      <c r="O170" s="225">
        <f t="shared" si="8"/>
        <v>0</v>
      </c>
      <c r="P170" s="21">
        <v>0</v>
      </c>
      <c r="Q170" s="223">
        <f t="shared" si="9"/>
        <v>0</v>
      </c>
    </row>
    <row r="171" spans="1:17" ht="12.75">
      <c r="A171" s="217"/>
      <c r="B171" s="217"/>
      <c r="C171" s="217"/>
      <c r="D171" s="217"/>
      <c r="E171" s="217"/>
      <c r="F171" s="224">
        <v>730</v>
      </c>
      <c r="G171" s="218" t="s">
        <v>169</v>
      </c>
      <c r="H171" s="219" t="s">
        <v>171</v>
      </c>
      <c r="I171" s="224" t="s">
        <v>170</v>
      </c>
      <c r="J171" s="219" t="s">
        <v>171</v>
      </c>
      <c r="K171" s="220" t="s">
        <v>174</v>
      </c>
      <c r="L171" s="221">
        <v>0</v>
      </c>
      <c r="M171" s="221">
        <v>0</v>
      </c>
      <c r="N171" s="221">
        <v>0</v>
      </c>
      <c r="O171" s="225">
        <f t="shared" si="8"/>
        <v>0</v>
      </c>
      <c r="P171" s="21">
        <v>0</v>
      </c>
      <c r="Q171" s="223">
        <f t="shared" si="9"/>
        <v>0</v>
      </c>
    </row>
    <row r="172" spans="1:17" ht="12.75">
      <c r="A172" s="217"/>
      <c r="B172" s="217"/>
      <c r="C172" s="217"/>
      <c r="D172" s="217"/>
      <c r="E172" s="217"/>
      <c r="F172" s="224">
        <v>730</v>
      </c>
      <c r="G172" s="218" t="s">
        <v>169</v>
      </c>
      <c r="H172" s="219" t="s">
        <v>171</v>
      </c>
      <c r="I172" s="224" t="s">
        <v>170</v>
      </c>
      <c r="J172" s="219" t="s">
        <v>171</v>
      </c>
      <c r="K172" s="220" t="s">
        <v>174</v>
      </c>
      <c r="L172" s="221">
        <v>0</v>
      </c>
      <c r="M172" s="221">
        <v>0</v>
      </c>
      <c r="N172" s="221">
        <v>0</v>
      </c>
      <c r="O172" s="225">
        <f t="shared" si="8"/>
        <v>0</v>
      </c>
      <c r="P172" s="21">
        <v>0</v>
      </c>
      <c r="Q172" s="223">
        <f t="shared" si="9"/>
        <v>0</v>
      </c>
    </row>
    <row r="173" spans="1:17" ht="12.75">
      <c r="A173" s="217"/>
      <c r="B173" s="217"/>
      <c r="C173" s="217"/>
      <c r="D173" s="217"/>
      <c r="E173" s="217"/>
      <c r="F173" s="224">
        <v>730</v>
      </c>
      <c r="G173" s="218" t="s">
        <v>169</v>
      </c>
      <c r="H173" s="219" t="s">
        <v>171</v>
      </c>
      <c r="I173" s="224" t="s">
        <v>170</v>
      </c>
      <c r="J173" s="219" t="s">
        <v>171</v>
      </c>
      <c r="K173" s="220" t="s">
        <v>174</v>
      </c>
      <c r="L173" s="221">
        <v>0</v>
      </c>
      <c r="M173" s="221">
        <v>0</v>
      </c>
      <c r="N173" s="221">
        <v>0</v>
      </c>
      <c r="O173" s="225">
        <f t="shared" si="8"/>
        <v>0</v>
      </c>
      <c r="P173" s="21">
        <v>0</v>
      </c>
      <c r="Q173" s="223">
        <f t="shared" si="9"/>
        <v>0</v>
      </c>
    </row>
    <row r="174" spans="1:17" ht="12.75">
      <c r="A174" s="217"/>
      <c r="B174" s="217"/>
      <c r="C174" s="217"/>
      <c r="D174" s="217"/>
      <c r="E174" s="217"/>
      <c r="F174" s="224">
        <v>730</v>
      </c>
      <c r="G174" s="218" t="s">
        <v>169</v>
      </c>
      <c r="H174" s="219" t="s">
        <v>171</v>
      </c>
      <c r="I174" s="224" t="s">
        <v>170</v>
      </c>
      <c r="J174" s="219" t="s">
        <v>171</v>
      </c>
      <c r="K174" s="220" t="s">
        <v>174</v>
      </c>
      <c r="L174" s="221">
        <v>0</v>
      </c>
      <c r="M174" s="221">
        <v>0</v>
      </c>
      <c r="N174" s="221">
        <v>0</v>
      </c>
      <c r="O174" s="225">
        <f t="shared" si="8"/>
        <v>0</v>
      </c>
      <c r="P174" s="21">
        <v>0</v>
      </c>
      <c r="Q174" s="223">
        <f t="shared" si="9"/>
        <v>0</v>
      </c>
    </row>
    <row r="175" spans="1:17" ht="12.75">
      <c r="A175" s="217"/>
      <c r="B175" s="217"/>
      <c r="C175" s="217"/>
      <c r="D175" s="217"/>
      <c r="E175" s="217"/>
      <c r="F175" s="224">
        <v>730</v>
      </c>
      <c r="G175" s="218" t="s">
        <v>169</v>
      </c>
      <c r="H175" s="219" t="s">
        <v>171</v>
      </c>
      <c r="I175" s="224" t="s">
        <v>170</v>
      </c>
      <c r="J175" s="219" t="s">
        <v>171</v>
      </c>
      <c r="K175" s="220" t="s">
        <v>174</v>
      </c>
      <c r="L175" s="221">
        <v>0</v>
      </c>
      <c r="M175" s="221">
        <v>0</v>
      </c>
      <c r="N175" s="221">
        <v>0</v>
      </c>
      <c r="O175" s="225">
        <f t="shared" si="8"/>
        <v>0</v>
      </c>
      <c r="P175" s="21">
        <v>0</v>
      </c>
      <c r="Q175" s="223">
        <f t="shared" si="9"/>
        <v>0</v>
      </c>
    </row>
    <row r="176" spans="1:17" ht="12.75">
      <c r="A176" s="217"/>
      <c r="B176" s="217"/>
      <c r="C176" s="217"/>
      <c r="D176" s="217"/>
      <c r="E176" s="217"/>
      <c r="F176" s="224">
        <v>730</v>
      </c>
      <c r="G176" s="218" t="s">
        <v>169</v>
      </c>
      <c r="H176" s="219" t="s">
        <v>171</v>
      </c>
      <c r="I176" s="224" t="s">
        <v>170</v>
      </c>
      <c r="J176" s="219" t="s">
        <v>171</v>
      </c>
      <c r="K176" s="220" t="s">
        <v>174</v>
      </c>
      <c r="L176" s="221">
        <v>0</v>
      </c>
      <c r="M176" s="221">
        <v>0</v>
      </c>
      <c r="N176" s="221">
        <v>0</v>
      </c>
      <c r="O176" s="225">
        <f t="shared" si="8"/>
        <v>0</v>
      </c>
      <c r="P176" s="21">
        <v>0</v>
      </c>
      <c r="Q176" s="223">
        <f t="shared" si="9"/>
        <v>0</v>
      </c>
    </row>
    <row r="177" spans="1:17" ht="12.75">
      <c r="A177" s="217"/>
      <c r="B177" s="217"/>
      <c r="C177" s="217"/>
      <c r="D177" s="217"/>
      <c r="E177" s="217"/>
      <c r="F177" s="224">
        <v>730</v>
      </c>
      <c r="G177" s="218" t="s">
        <v>169</v>
      </c>
      <c r="H177" s="219" t="s">
        <v>171</v>
      </c>
      <c r="I177" s="224" t="s">
        <v>170</v>
      </c>
      <c r="J177" s="219" t="s">
        <v>171</v>
      </c>
      <c r="K177" s="220" t="s">
        <v>174</v>
      </c>
      <c r="L177" s="221">
        <v>0</v>
      </c>
      <c r="M177" s="221">
        <v>0</v>
      </c>
      <c r="N177" s="221">
        <v>0</v>
      </c>
      <c r="O177" s="225">
        <f t="shared" si="8"/>
        <v>0</v>
      </c>
      <c r="P177" s="21">
        <v>0</v>
      </c>
      <c r="Q177" s="223">
        <f t="shared" si="9"/>
        <v>0</v>
      </c>
    </row>
    <row r="178" spans="1:17" ht="12.75">
      <c r="A178" s="217"/>
      <c r="B178" s="217"/>
      <c r="C178" s="217"/>
      <c r="D178" s="217"/>
      <c r="E178" s="217"/>
      <c r="F178" s="224">
        <v>730</v>
      </c>
      <c r="G178" s="218" t="s">
        <v>169</v>
      </c>
      <c r="H178" s="219" t="s">
        <v>171</v>
      </c>
      <c r="I178" s="224" t="s">
        <v>170</v>
      </c>
      <c r="J178" s="219" t="s">
        <v>171</v>
      </c>
      <c r="K178" s="220" t="s">
        <v>174</v>
      </c>
      <c r="L178" s="221">
        <v>0</v>
      </c>
      <c r="M178" s="221">
        <v>0</v>
      </c>
      <c r="N178" s="221">
        <v>0</v>
      </c>
      <c r="O178" s="225">
        <f t="shared" si="8"/>
        <v>0</v>
      </c>
      <c r="P178" s="21">
        <v>0</v>
      </c>
      <c r="Q178" s="223">
        <f t="shared" si="9"/>
        <v>0</v>
      </c>
    </row>
    <row r="179" spans="1:17" ht="12.75">
      <c r="A179" s="217"/>
      <c r="B179" s="217"/>
      <c r="C179" s="217"/>
      <c r="D179" s="217"/>
      <c r="E179" s="217"/>
      <c r="F179" s="224">
        <v>730</v>
      </c>
      <c r="G179" s="218" t="s">
        <v>169</v>
      </c>
      <c r="H179" s="219" t="s">
        <v>171</v>
      </c>
      <c r="I179" s="224" t="s">
        <v>170</v>
      </c>
      <c r="J179" s="219" t="s">
        <v>171</v>
      </c>
      <c r="K179" s="220" t="s">
        <v>174</v>
      </c>
      <c r="L179" s="221">
        <v>0</v>
      </c>
      <c r="M179" s="221">
        <v>0</v>
      </c>
      <c r="N179" s="221">
        <v>0</v>
      </c>
      <c r="O179" s="225">
        <f t="shared" si="8"/>
        <v>0</v>
      </c>
      <c r="P179" s="21">
        <v>0</v>
      </c>
      <c r="Q179" s="223">
        <f t="shared" si="9"/>
        <v>0</v>
      </c>
    </row>
    <row r="180" spans="1:17" ht="12.75">
      <c r="A180" s="217"/>
      <c r="B180" s="217"/>
      <c r="C180" s="217"/>
      <c r="D180" s="217"/>
      <c r="E180" s="217"/>
      <c r="F180" s="224">
        <v>730</v>
      </c>
      <c r="G180" s="218" t="s">
        <v>169</v>
      </c>
      <c r="H180" s="219" t="s">
        <v>171</v>
      </c>
      <c r="I180" s="224" t="s">
        <v>170</v>
      </c>
      <c r="J180" s="219" t="s">
        <v>171</v>
      </c>
      <c r="K180" s="220" t="s">
        <v>174</v>
      </c>
      <c r="L180" s="221">
        <v>0</v>
      </c>
      <c r="M180" s="221">
        <v>0</v>
      </c>
      <c r="N180" s="221">
        <v>0</v>
      </c>
      <c r="O180" s="225">
        <f t="shared" si="8"/>
        <v>0</v>
      </c>
      <c r="P180" s="21">
        <v>0</v>
      </c>
      <c r="Q180" s="223">
        <f t="shared" si="9"/>
        <v>0</v>
      </c>
    </row>
    <row r="181" spans="1:17" ht="12.75">
      <c r="A181" s="217"/>
      <c r="B181" s="217"/>
      <c r="C181" s="217"/>
      <c r="D181" s="217"/>
      <c r="E181" s="217"/>
      <c r="F181" s="224">
        <v>730</v>
      </c>
      <c r="G181" s="218" t="s">
        <v>169</v>
      </c>
      <c r="H181" s="219" t="s">
        <v>171</v>
      </c>
      <c r="I181" s="224" t="s">
        <v>170</v>
      </c>
      <c r="J181" s="219" t="s">
        <v>171</v>
      </c>
      <c r="K181" s="220" t="s">
        <v>174</v>
      </c>
      <c r="L181" s="221">
        <v>0</v>
      </c>
      <c r="M181" s="221">
        <v>0</v>
      </c>
      <c r="N181" s="221">
        <v>0</v>
      </c>
      <c r="O181" s="225">
        <f t="shared" si="8"/>
        <v>0</v>
      </c>
      <c r="P181" s="21">
        <v>0</v>
      </c>
      <c r="Q181" s="223">
        <f t="shared" si="9"/>
        <v>0</v>
      </c>
    </row>
    <row r="182" spans="1:17" ht="12.75">
      <c r="A182" s="217"/>
      <c r="B182" s="217"/>
      <c r="C182" s="217"/>
      <c r="D182" s="217"/>
      <c r="E182" s="217"/>
      <c r="F182" s="224">
        <v>730</v>
      </c>
      <c r="G182" s="218" t="s">
        <v>169</v>
      </c>
      <c r="H182" s="219" t="s">
        <v>171</v>
      </c>
      <c r="I182" s="224" t="s">
        <v>170</v>
      </c>
      <c r="J182" s="219" t="s">
        <v>171</v>
      </c>
      <c r="K182" s="220" t="s">
        <v>174</v>
      </c>
      <c r="L182" s="221">
        <v>0</v>
      </c>
      <c r="M182" s="221">
        <v>0</v>
      </c>
      <c r="N182" s="221">
        <v>0</v>
      </c>
      <c r="O182" s="225">
        <f t="shared" si="8"/>
        <v>0</v>
      </c>
      <c r="P182" s="21">
        <v>0</v>
      </c>
      <c r="Q182" s="223">
        <f t="shared" si="9"/>
        <v>0</v>
      </c>
    </row>
    <row r="183" spans="1:17" ht="12.75">
      <c r="A183" s="217"/>
      <c r="B183" s="217"/>
      <c r="C183" s="217"/>
      <c r="D183" s="217"/>
      <c r="E183" s="217"/>
      <c r="F183" s="224">
        <v>730</v>
      </c>
      <c r="G183" s="218" t="s">
        <v>169</v>
      </c>
      <c r="H183" s="219" t="s">
        <v>171</v>
      </c>
      <c r="I183" s="224" t="s">
        <v>170</v>
      </c>
      <c r="J183" s="219" t="s">
        <v>171</v>
      </c>
      <c r="K183" s="220" t="s">
        <v>174</v>
      </c>
      <c r="L183" s="221">
        <v>0</v>
      </c>
      <c r="M183" s="221">
        <v>0</v>
      </c>
      <c r="N183" s="221">
        <v>0</v>
      </c>
      <c r="O183" s="225">
        <f t="shared" si="8"/>
        <v>0</v>
      </c>
      <c r="P183" s="21">
        <v>0</v>
      </c>
      <c r="Q183" s="223">
        <f t="shared" si="9"/>
        <v>0</v>
      </c>
    </row>
    <row r="184" spans="1:17" ht="12.75">
      <c r="A184" s="217"/>
      <c r="B184" s="217"/>
      <c r="C184" s="217"/>
      <c r="D184" s="217"/>
      <c r="E184" s="217"/>
      <c r="F184" s="224">
        <v>730</v>
      </c>
      <c r="G184" s="218" t="s">
        <v>169</v>
      </c>
      <c r="H184" s="219" t="s">
        <v>171</v>
      </c>
      <c r="I184" s="224" t="s">
        <v>170</v>
      </c>
      <c r="J184" s="219" t="s">
        <v>171</v>
      </c>
      <c r="K184" s="220" t="s">
        <v>174</v>
      </c>
      <c r="L184" s="221">
        <v>0</v>
      </c>
      <c r="M184" s="221">
        <v>0</v>
      </c>
      <c r="N184" s="221">
        <v>0</v>
      </c>
      <c r="O184" s="225">
        <f t="shared" si="8"/>
        <v>0</v>
      </c>
      <c r="P184" s="21">
        <v>0</v>
      </c>
      <c r="Q184" s="223">
        <f t="shared" si="9"/>
        <v>0</v>
      </c>
    </row>
    <row r="185" spans="1:17" ht="12.75">
      <c r="A185" s="217"/>
      <c r="B185" s="217"/>
      <c r="C185" s="217"/>
      <c r="D185" s="217"/>
      <c r="E185" s="217"/>
      <c r="F185" s="224">
        <v>730</v>
      </c>
      <c r="G185" s="218" t="s">
        <v>169</v>
      </c>
      <c r="H185" s="219" t="s">
        <v>171</v>
      </c>
      <c r="I185" s="224" t="s">
        <v>170</v>
      </c>
      <c r="J185" s="219" t="s">
        <v>171</v>
      </c>
      <c r="K185" s="220" t="s">
        <v>174</v>
      </c>
      <c r="L185" s="221">
        <v>0</v>
      </c>
      <c r="M185" s="221">
        <v>0</v>
      </c>
      <c r="N185" s="221">
        <v>0</v>
      </c>
      <c r="O185" s="225">
        <f t="shared" si="8"/>
        <v>0</v>
      </c>
      <c r="P185" s="21">
        <v>0</v>
      </c>
      <c r="Q185" s="223">
        <f t="shared" si="9"/>
        <v>0</v>
      </c>
    </row>
    <row r="186" spans="1:17" ht="12.75">
      <c r="A186" s="217"/>
      <c r="B186" s="217"/>
      <c r="C186" s="217"/>
      <c r="D186" s="217"/>
      <c r="E186" s="217"/>
      <c r="F186" s="224">
        <v>730</v>
      </c>
      <c r="G186" s="218" t="s">
        <v>169</v>
      </c>
      <c r="H186" s="219" t="s">
        <v>171</v>
      </c>
      <c r="I186" s="224" t="s">
        <v>170</v>
      </c>
      <c r="J186" s="219" t="s">
        <v>171</v>
      </c>
      <c r="K186" s="220" t="s">
        <v>174</v>
      </c>
      <c r="L186" s="221">
        <v>0</v>
      </c>
      <c r="M186" s="221">
        <v>0</v>
      </c>
      <c r="N186" s="221">
        <v>0</v>
      </c>
      <c r="O186" s="225">
        <f t="shared" si="8"/>
        <v>0</v>
      </c>
      <c r="P186" s="21">
        <v>0</v>
      </c>
      <c r="Q186" s="223">
        <f t="shared" si="9"/>
        <v>0</v>
      </c>
    </row>
    <row r="187" spans="1:17" ht="12.75">
      <c r="A187" s="217"/>
      <c r="B187" s="217"/>
      <c r="C187" s="217"/>
      <c r="D187" s="217"/>
      <c r="E187" s="217"/>
      <c r="F187" s="224">
        <v>730</v>
      </c>
      <c r="G187" s="218" t="s">
        <v>169</v>
      </c>
      <c r="H187" s="219" t="s">
        <v>171</v>
      </c>
      <c r="I187" s="224" t="s">
        <v>170</v>
      </c>
      <c r="J187" s="219" t="s">
        <v>171</v>
      </c>
      <c r="K187" s="220" t="s">
        <v>174</v>
      </c>
      <c r="L187" s="221">
        <v>0</v>
      </c>
      <c r="M187" s="221">
        <v>0</v>
      </c>
      <c r="N187" s="221">
        <v>0</v>
      </c>
      <c r="O187" s="225">
        <f t="shared" si="8"/>
        <v>0</v>
      </c>
      <c r="P187" s="21">
        <v>0</v>
      </c>
      <c r="Q187" s="223">
        <f t="shared" si="9"/>
        <v>0</v>
      </c>
    </row>
    <row r="188" spans="1:17" ht="12.75">
      <c r="A188" s="217"/>
      <c r="B188" s="217"/>
      <c r="C188" s="217"/>
      <c r="D188" s="217"/>
      <c r="E188" s="217"/>
      <c r="F188" s="224">
        <v>730</v>
      </c>
      <c r="G188" s="218" t="s">
        <v>169</v>
      </c>
      <c r="H188" s="219" t="s">
        <v>171</v>
      </c>
      <c r="I188" s="224" t="s">
        <v>170</v>
      </c>
      <c r="J188" s="219" t="s">
        <v>171</v>
      </c>
      <c r="K188" s="220" t="s">
        <v>174</v>
      </c>
      <c r="L188" s="221">
        <v>0</v>
      </c>
      <c r="M188" s="221">
        <v>0</v>
      </c>
      <c r="N188" s="221">
        <v>0</v>
      </c>
      <c r="O188" s="225">
        <f t="shared" si="8"/>
        <v>0</v>
      </c>
      <c r="P188" s="21">
        <v>0</v>
      </c>
      <c r="Q188" s="223">
        <f t="shared" si="9"/>
        <v>0</v>
      </c>
    </row>
    <row r="189" spans="1:17" ht="12.75">
      <c r="A189" s="217"/>
      <c r="B189" s="217"/>
      <c r="C189" s="217"/>
      <c r="D189" s="217"/>
      <c r="E189" s="217"/>
      <c r="F189" s="224">
        <v>730</v>
      </c>
      <c r="G189" s="218" t="s">
        <v>169</v>
      </c>
      <c r="H189" s="219" t="s">
        <v>171</v>
      </c>
      <c r="I189" s="224" t="s">
        <v>170</v>
      </c>
      <c r="J189" s="219" t="s">
        <v>171</v>
      </c>
      <c r="K189" s="220" t="s">
        <v>174</v>
      </c>
      <c r="L189" s="221">
        <v>0</v>
      </c>
      <c r="M189" s="221">
        <v>0</v>
      </c>
      <c r="N189" s="221">
        <v>0</v>
      </c>
      <c r="O189" s="225">
        <f t="shared" si="8"/>
        <v>0</v>
      </c>
      <c r="P189" s="21">
        <v>0</v>
      </c>
      <c r="Q189" s="223">
        <f t="shared" si="9"/>
        <v>0</v>
      </c>
    </row>
    <row r="190" spans="1:17" ht="12.75">
      <c r="A190" s="217"/>
      <c r="B190" s="217"/>
      <c r="C190" s="217"/>
      <c r="D190" s="217"/>
      <c r="E190" s="217"/>
      <c r="F190" s="224">
        <v>730</v>
      </c>
      <c r="G190" s="218" t="s">
        <v>169</v>
      </c>
      <c r="H190" s="219" t="s">
        <v>171</v>
      </c>
      <c r="I190" s="224" t="s">
        <v>170</v>
      </c>
      <c r="J190" s="219" t="s">
        <v>171</v>
      </c>
      <c r="K190" s="220" t="s">
        <v>174</v>
      </c>
      <c r="L190" s="221">
        <v>0</v>
      </c>
      <c r="M190" s="221">
        <v>0</v>
      </c>
      <c r="N190" s="221">
        <v>0</v>
      </c>
      <c r="O190" s="225">
        <f t="shared" si="8"/>
        <v>0</v>
      </c>
      <c r="P190" s="21">
        <v>0</v>
      </c>
      <c r="Q190" s="223">
        <f t="shared" si="9"/>
        <v>0</v>
      </c>
    </row>
    <row r="191" spans="1:17" ht="12.75">
      <c r="A191" s="217"/>
      <c r="B191" s="217"/>
      <c r="C191" s="217"/>
      <c r="D191" s="217"/>
      <c r="E191" s="217"/>
      <c r="F191" s="224">
        <v>730</v>
      </c>
      <c r="G191" s="218" t="s">
        <v>169</v>
      </c>
      <c r="H191" s="219" t="s">
        <v>171</v>
      </c>
      <c r="I191" s="224" t="s">
        <v>170</v>
      </c>
      <c r="J191" s="219" t="s">
        <v>171</v>
      </c>
      <c r="K191" s="220" t="s">
        <v>174</v>
      </c>
      <c r="L191" s="221">
        <v>0</v>
      </c>
      <c r="M191" s="221">
        <v>0</v>
      </c>
      <c r="N191" s="221">
        <v>0</v>
      </c>
      <c r="O191" s="225">
        <f t="shared" si="8"/>
        <v>0</v>
      </c>
      <c r="P191" s="21">
        <v>0</v>
      </c>
      <c r="Q191" s="223">
        <f t="shared" si="9"/>
        <v>0</v>
      </c>
    </row>
    <row r="192" spans="1:17" ht="12.75">
      <c r="A192" s="217"/>
      <c r="B192" s="217"/>
      <c r="C192" s="217"/>
      <c r="D192" s="217"/>
      <c r="E192" s="217"/>
      <c r="F192" s="224">
        <v>730</v>
      </c>
      <c r="G192" s="218" t="s">
        <v>169</v>
      </c>
      <c r="H192" s="219" t="s">
        <v>171</v>
      </c>
      <c r="I192" s="224" t="s">
        <v>170</v>
      </c>
      <c r="J192" s="219" t="s">
        <v>171</v>
      </c>
      <c r="K192" s="220" t="s">
        <v>174</v>
      </c>
      <c r="L192" s="221">
        <v>0</v>
      </c>
      <c r="M192" s="221">
        <v>0</v>
      </c>
      <c r="N192" s="221">
        <v>0</v>
      </c>
      <c r="O192" s="225">
        <f t="shared" si="8"/>
        <v>0</v>
      </c>
      <c r="P192" s="21">
        <v>0</v>
      </c>
      <c r="Q192" s="223">
        <f t="shared" si="9"/>
        <v>0</v>
      </c>
    </row>
    <row r="193" spans="1:17" ht="12.75">
      <c r="A193" s="217"/>
      <c r="B193" s="217"/>
      <c r="C193" s="217"/>
      <c r="D193" s="217"/>
      <c r="E193" s="217"/>
      <c r="F193" s="224">
        <v>730</v>
      </c>
      <c r="G193" s="218" t="s">
        <v>169</v>
      </c>
      <c r="H193" s="219" t="s">
        <v>171</v>
      </c>
      <c r="I193" s="224" t="s">
        <v>170</v>
      </c>
      <c r="J193" s="219" t="s">
        <v>171</v>
      </c>
      <c r="K193" s="220" t="s">
        <v>174</v>
      </c>
      <c r="L193" s="221">
        <v>0</v>
      </c>
      <c r="M193" s="221">
        <v>0</v>
      </c>
      <c r="N193" s="221">
        <v>0</v>
      </c>
      <c r="O193" s="225">
        <f t="shared" si="8"/>
        <v>0</v>
      </c>
      <c r="P193" s="21">
        <v>0</v>
      </c>
      <c r="Q193" s="223">
        <f t="shared" si="9"/>
        <v>0</v>
      </c>
    </row>
    <row r="194" spans="1:17" ht="12.75">
      <c r="A194" s="217"/>
      <c r="B194" s="217"/>
      <c r="C194" s="217"/>
      <c r="D194" s="217"/>
      <c r="E194" s="217"/>
      <c r="F194" s="224">
        <v>730</v>
      </c>
      <c r="G194" s="218" t="s">
        <v>169</v>
      </c>
      <c r="H194" s="219" t="s">
        <v>171</v>
      </c>
      <c r="I194" s="224" t="s">
        <v>170</v>
      </c>
      <c r="J194" s="219" t="s">
        <v>171</v>
      </c>
      <c r="K194" s="220" t="s">
        <v>174</v>
      </c>
      <c r="L194" s="221">
        <v>0</v>
      </c>
      <c r="M194" s="221">
        <v>0</v>
      </c>
      <c r="N194" s="221">
        <v>0</v>
      </c>
      <c r="O194" s="225">
        <f t="shared" si="8"/>
        <v>0</v>
      </c>
      <c r="P194" s="21">
        <v>0</v>
      </c>
      <c r="Q194" s="223">
        <f t="shared" si="9"/>
        <v>0</v>
      </c>
    </row>
    <row r="195" spans="1:17" ht="12.75">
      <c r="A195" s="217"/>
      <c r="B195" s="217"/>
      <c r="C195" s="217"/>
      <c r="D195" s="217"/>
      <c r="E195" s="217"/>
      <c r="F195" s="224">
        <v>730</v>
      </c>
      <c r="G195" s="218" t="s">
        <v>169</v>
      </c>
      <c r="H195" s="219" t="s">
        <v>171</v>
      </c>
      <c r="I195" s="224" t="s">
        <v>170</v>
      </c>
      <c r="J195" s="219" t="s">
        <v>171</v>
      </c>
      <c r="K195" s="220" t="s">
        <v>174</v>
      </c>
      <c r="L195" s="221">
        <v>0</v>
      </c>
      <c r="M195" s="221">
        <v>0</v>
      </c>
      <c r="N195" s="221">
        <v>0</v>
      </c>
      <c r="O195" s="225">
        <f t="shared" si="8"/>
        <v>0</v>
      </c>
      <c r="P195" s="21">
        <v>0</v>
      </c>
      <c r="Q195" s="223">
        <f t="shared" si="9"/>
        <v>0</v>
      </c>
    </row>
    <row r="196" spans="1:17" ht="12.75">
      <c r="A196" s="217"/>
      <c r="B196" s="217"/>
      <c r="C196" s="217"/>
      <c r="D196" s="217"/>
      <c r="E196" s="217"/>
      <c r="F196" s="224">
        <v>730</v>
      </c>
      <c r="G196" s="218" t="s">
        <v>169</v>
      </c>
      <c r="H196" s="219" t="s">
        <v>171</v>
      </c>
      <c r="I196" s="224" t="s">
        <v>170</v>
      </c>
      <c r="J196" s="219" t="s">
        <v>171</v>
      </c>
      <c r="K196" s="220" t="s">
        <v>174</v>
      </c>
      <c r="L196" s="221">
        <v>0</v>
      </c>
      <c r="M196" s="221">
        <v>0</v>
      </c>
      <c r="N196" s="221">
        <v>0</v>
      </c>
      <c r="O196" s="225">
        <f t="shared" si="8"/>
        <v>0</v>
      </c>
      <c r="P196" s="21">
        <v>0</v>
      </c>
      <c r="Q196" s="223">
        <f t="shared" si="9"/>
        <v>0</v>
      </c>
    </row>
    <row r="197" spans="1:17" ht="12.75">
      <c r="A197" s="217"/>
      <c r="B197" s="217"/>
      <c r="C197" s="217"/>
      <c r="D197" s="217"/>
      <c r="E197" s="217"/>
      <c r="F197" s="224">
        <v>730</v>
      </c>
      <c r="G197" s="218" t="s">
        <v>169</v>
      </c>
      <c r="H197" s="219" t="s">
        <v>171</v>
      </c>
      <c r="I197" s="224" t="s">
        <v>170</v>
      </c>
      <c r="J197" s="219" t="s">
        <v>171</v>
      </c>
      <c r="K197" s="220" t="s">
        <v>174</v>
      </c>
      <c r="L197" s="221">
        <v>0</v>
      </c>
      <c r="M197" s="221">
        <v>0</v>
      </c>
      <c r="N197" s="221">
        <v>0</v>
      </c>
      <c r="O197" s="225">
        <f t="shared" si="8"/>
        <v>0</v>
      </c>
      <c r="P197" s="21">
        <v>0</v>
      </c>
      <c r="Q197" s="223">
        <f t="shared" si="9"/>
        <v>0</v>
      </c>
    </row>
    <row r="198" spans="1:17" ht="12.75">
      <c r="A198" s="217"/>
      <c r="B198" s="217"/>
      <c r="C198" s="217"/>
      <c r="D198" s="217"/>
      <c r="E198" s="217"/>
      <c r="F198" s="224">
        <v>730</v>
      </c>
      <c r="G198" s="218" t="s">
        <v>169</v>
      </c>
      <c r="H198" s="219" t="s">
        <v>171</v>
      </c>
      <c r="I198" s="224" t="s">
        <v>170</v>
      </c>
      <c r="J198" s="219" t="s">
        <v>171</v>
      </c>
      <c r="K198" s="220" t="s">
        <v>174</v>
      </c>
      <c r="L198" s="221">
        <v>0</v>
      </c>
      <c r="M198" s="221">
        <v>0</v>
      </c>
      <c r="N198" s="221">
        <v>0</v>
      </c>
      <c r="O198" s="225">
        <f t="shared" si="8"/>
        <v>0</v>
      </c>
      <c r="P198" s="21">
        <v>0</v>
      </c>
      <c r="Q198" s="223">
        <f t="shared" si="9"/>
        <v>0</v>
      </c>
    </row>
    <row r="199" spans="1:17" ht="12.75">
      <c r="A199" s="217"/>
      <c r="B199" s="217"/>
      <c r="C199" s="217"/>
      <c r="D199" s="217"/>
      <c r="E199" s="217"/>
      <c r="F199" s="224">
        <v>730</v>
      </c>
      <c r="G199" s="218" t="s">
        <v>169</v>
      </c>
      <c r="H199" s="219" t="s">
        <v>171</v>
      </c>
      <c r="I199" s="224" t="s">
        <v>170</v>
      </c>
      <c r="J199" s="219" t="s">
        <v>171</v>
      </c>
      <c r="K199" s="220" t="s">
        <v>174</v>
      </c>
      <c r="L199" s="221">
        <v>0</v>
      </c>
      <c r="M199" s="221">
        <v>0</v>
      </c>
      <c r="N199" s="221">
        <v>0</v>
      </c>
      <c r="O199" s="225">
        <f t="shared" si="8"/>
        <v>0</v>
      </c>
      <c r="P199" s="21">
        <v>0</v>
      </c>
      <c r="Q199" s="223">
        <f t="shared" si="9"/>
        <v>0</v>
      </c>
    </row>
    <row r="200" spans="1:17" ht="12.75">
      <c r="A200" s="217"/>
      <c r="B200" s="217"/>
      <c r="C200" s="217"/>
      <c r="D200" s="217"/>
      <c r="E200" s="217"/>
      <c r="F200" s="224">
        <v>730</v>
      </c>
      <c r="G200" s="218" t="s">
        <v>169</v>
      </c>
      <c r="H200" s="219" t="s">
        <v>171</v>
      </c>
      <c r="I200" s="224" t="s">
        <v>170</v>
      </c>
      <c r="J200" s="219" t="s">
        <v>171</v>
      </c>
      <c r="K200" s="220" t="s">
        <v>174</v>
      </c>
      <c r="L200" s="221">
        <v>0</v>
      </c>
      <c r="M200" s="221">
        <v>0</v>
      </c>
      <c r="N200" s="221">
        <v>0</v>
      </c>
      <c r="O200" s="225">
        <f t="shared" si="8"/>
        <v>0</v>
      </c>
      <c r="P200" s="21">
        <v>0</v>
      </c>
      <c r="Q200" s="223">
        <f t="shared" si="9"/>
        <v>0</v>
      </c>
    </row>
    <row r="201" spans="1:17" ht="12.75">
      <c r="A201" s="217"/>
      <c r="B201" s="217"/>
      <c r="C201" s="217"/>
      <c r="D201" s="217"/>
      <c r="E201" s="217"/>
      <c r="F201" s="224">
        <v>730</v>
      </c>
      <c r="G201" s="218" t="s">
        <v>169</v>
      </c>
      <c r="H201" s="219" t="s">
        <v>171</v>
      </c>
      <c r="I201" s="224" t="s">
        <v>170</v>
      </c>
      <c r="J201" s="219" t="s">
        <v>171</v>
      </c>
      <c r="K201" s="220" t="s">
        <v>174</v>
      </c>
      <c r="L201" s="221">
        <v>0</v>
      </c>
      <c r="M201" s="221">
        <v>0</v>
      </c>
      <c r="N201" s="221">
        <v>0</v>
      </c>
      <c r="O201" s="225">
        <f t="shared" si="8"/>
        <v>0</v>
      </c>
      <c r="P201" s="21">
        <v>0</v>
      </c>
      <c r="Q201" s="223">
        <f t="shared" si="9"/>
        <v>0</v>
      </c>
    </row>
    <row r="202" spans="1:17" ht="12.75">
      <c r="A202" s="217"/>
      <c r="B202" s="217"/>
      <c r="C202" s="217"/>
      <c r="D202" s="217"/>
      <c r="E202" s="217"/>
      <c r="F202" s="224">
        <v>730</v>
      </c>
      <c r="G202" s="218" t="s">
        <v>169</v>
      </c>
      <c r="H202" s="219" t="s">
        <v>171</v>
      </c>
      <c r="I202" s="224" t="s">
        <v>170</v>
      </c>
      <c r="J202" s="219" t="s">
        <v>171</v>
      </c>
      <c r="K202" s="220" t="s">
        <v>174</v>
      </c>
      <c r="L202" s="221">
        <v>0</v>
      </c>
      <c r="M202" s="221">
        <v>0</v>
      </c>
      <c r="N202" s="221">
        <v>0</v>
      </c>
      <c r="O202" s="225">
        <f t="shared" si="8"/>
        <v>0</v>
      </c>
      <c r="P202" s="21">
        <v>0</v>
      </c>
      <c r="Q202" s="223">
        <f t="shared" si="9"/>
        <v>0</v>
      </c>
    </row>
    <row r="203" spans="1:17" ht="12.75">
      <c r="A203" s="217"/>
      <c r="B203" s="217"/>
      <c r="C203" s="217"/>
      <c r="D203" s="217"/>
      <c r="E203" s="217"/>
      <c r="F203" s="224">
        <v>730</v>
      </c>
      <c r="G203" s="218" t="s">
        <v>169</v>
      </c>
      <c r="H203" s="219" t="s">
        <v>171</v>
      </c>
      <c r="I203" s="224" t="s">
        <v>170</v>
      </c>
      <c r="J203" s="219" t="s">
        <v>171</v>
      </c>
      <c r="K203" s="220" t="s">
        <v>174</v>
      </c>
      <c r="L203" s="221">
        <v>0</v>
      </c>
      <c r="M203" s="221">
        <v>0</v>
      </c>
      <c r="N203" s="221">
        <v>0</v>
      </c>
      <c r="O203" s="225">
        <f t="shared" si="8"/>
        <v>0</v>
      </c>
      <c r="P203" s="21">
        <v>0</v>
      </c>
      <c r="Q203" s="223">
        <f t="shared" si="9"/>
        <v>0</v>
      </c>
    </row>
    <row r="204" spans="1:17" ht="12.75">
      <c r="A204" s="217"/>
      <c r="B204" s="217"/>
      <c r="C204" s="217"/>
      <c r="D204" s="217"/>
      <c r="E204" s="217"/>
      <c r="F204" s="224">
        <v>730</v>
      </c>
      <c r="G204" s="218" t="s">
        <v>169</v>
      </c>
      <c r="H204" s="219" t="s">
        <v>171</v>
      </c>
      <c r="I204" s="224" t="s">
        <v>170</v>
      </c>
      <c r="J204" s="219" t="s">
        <v>171</v>
      </c>
      <c r="K204" s="220" t="s">
        <v>174</v>
      </c>
      <c r="L204" s="221">
        <v>0</v>
      </c>
      <c r="M204" s="221">
        <v>0</v>
      </c>
      <c r="N204" s="221">
        <v>0</v>
      </c>
      <c r="O204" s="225">
        <f t="shared" si="8"/>
        <v>0</v>
      </c>
      <c r="P204" s="21">
        <v>0</v>
      </c>
      <c r="Q204" s="223">
        <f t="shared" si="9"/>
        <v>0</v>
      </c>
    </row>
    <row r="205" spans="1:17" ht="12.75">
      <c r="A205" s="217"/>
      <c r="B205" s="217"/>
      <c r="C205" s="217"/>
      <c r="D205" s="217"/>
      <c r="E205" s="217"/>
      <c r="F205" s="224">
        <v>730</v>
      </c>
      <c r="G205" s="218" t="s">
        <v>169</v>
      </c>
      <c r="H205" s="219" t="s">
        <v>171</v>
      </c>
      <c r="I205" s="224" t="s">
        <v>170</v>
      </c>
      <c r="J205" s="219" t="s">
        <v>171</v>
      </c>
      <c r="K205" s="220" t="s">
        <v>174</v>
      </c>
      <c r="L205" s="221">
        <v>0</v>
      </c>
      <c r="M205" s="221">
        <v>0</v>
      </c>
      <c r="N205" s="221">
        <v>0</v>
      </c>
      <c r="O205" s="225">
        <f t="shared" si="8"/>
        <v>0</v>
      </c>
      <c r="P205" s="21">
        <v>0</v>
      </c>
      <c r="Q205" s="223">
        <f t="shared" si="9"/>
        <v>0</v>
      </c>
    </row>
    <row r="206" spans="1:17" ht="12.75">
      <c r="A206" s="217"/>
      <c r="B206" s="217"/>
      <c r="C206" s="217"/>
      <c r="D206" s="217"/>
      <c r="E206" s="217"/>
      <c r="F206" s="224">
        <v>730</v>
      </c>
      <c r="G206" s="218" t="s">
        <v>169</v>
      </c>
      <c r="H206" s="219" t="s">
        <v>171</v>
      </c>
      <c r="I206" s="224" t="s">
        <v>170</v>
      </c>
      <c r="J206" s="219" t="s">
        <v>171</v>
      </c>
      <c r="K206" s="220" t="s">
        <v>174</v>
      </c>
      <c r="L206" s="221">
        <v>0</v>
      </c>
      <c r="M206" s="221">
        <v>0</v>
      </c>
      <c r="N206" s="221">
        <v>0</v>
      </c>
      <c r="O206" s="225">
        <f t="shared" si="8"/>
        <v>0</v>
      </c>
      <c r="P206" s="21">
        <v>0</v>
      </c>
      <c r="Q206" s="223">
        <f t="shared" si="9"/>
        <v>0</v>
      </c>
    </row>
    <row r="207" spans="1:17" ht="12.75">
      <c r="A207" s="217"/>
      <c r="B207" s="217"/>
      <c r="C207" s="217"/>
      <c r="D207" s="217"/>
      <c r="E207" s="217"/>
      <c r="F207" s="224">
        <v>730</v>
      </c>
      <c r="G207" s="218" t="s">
        <v>169</v>
      </c>
      <c r="H207" s="219" t="s">
        <v>171</v>
      </c>
      <c r="I207" s="224" t="s">
        <v>170</v>
      </c>
      <c r="J207" s="219" t="s">
        <v>171</v>
      </c>
      <c r="K207" s="220" t="s">
        <v>174</v>
      </c>
      <c r="L207" s="221">
        <v>0</v>
      </c>
      <c r="M207" s="221">
        <v>0</v>
      </c>
      <c r="N207" s="221">
        <v>0</v>
      </c>
      <c r="O207" s="225">
        <f t="shared" si="8"/>
        <v>0</v>
      </c>
      <c r="P207" s="21">
        <v>0</v>
      </c>
      <c r="Q207" s="223">
        <f t="shared" si="9"/>
        <v>0</v>
      </c>
    </row>
    <row r="208" spans="1:17" ht="12.75">
      <c r="A208" s="217"/>
      <c r="B208" s="217"/>
      <c r="C208" s="217"/>
      <c r="D208" s="217"/>
      <c r="E208" s="217"/>
      <c r="F208" s="224">
        <v>730</v>
      </c>
      <c r="G208" s="218" t="s">
        <v>169</v>
      </c>
      <c r="H208" s="219" t="s">
        <v>171</v>
      </c>
      <c r="I208" s="224" t="s">
        <v>170</v>
      </c>
      <c r="J208" s="219" t="s">
        <v>171</v>
      </c>
      <c r="K208" s="220" t="s">
        <v>174</v>
      </c>
      <c r="L208" s="221">
        <v>0</v>
      </c>
      <c r="M208" s="221">
        <v>0</v>
      </c>
      <c r="N208" s="221">
        <v>0</v>
      </c>
      <c r="O208" s="225">
        <f t="shared" si="8"/>
        <v>0</v>
      </c>
      <c r="P208" s="21">
        <v>0</v>
      </c>
      <c r="Q208" s="223">
        <f t="shared" si="9"/>
        <v>0</v>
      </c>
    </row>
    <row r="209" spans="1:17" ht="12.75">
      <c r="A209" s="217"/>
      <c r="B209" s="217"/>
      <c r="C209" s="217"/>
      <c r="D209" s="217"/>
      <c r="E209" s="217"/>
      <c r="F209" s="224">
        <v>730</v>
      </c>
      <c r="G209" s="218" t="s">
        <v>169</v>
      </c>
      <c r="H209" s="219" t="s">
        <v>171</v>
      </c>
      <c r="I209" s="224" t="s">
        <v>170</v>
      </c>
      <c r="J209" s="219" t="s">
        <v>171</v>
      </c>
      <c r="K209" s="220" t="s">
        <v>174</v>
      </c>
      <c r="L209" s="221">
        <v>0</v>
      </c>
      <c r="M209" s="221">
        <v>0</v>
      </c>
      <c r="N209" s="221">
        <v>0</v>
      </c>
      <c r="O209" s="225">
        <f t="shared" si="8"/>
        <v>0</v>
      </c>
      <c r="P209" s="21">
        <v>0</v>
      </c>
      <c r="Q209" s="223">
        <f t="shared" si="9"/>
        <v>0</v>
      </c>
    </row>
    <row r="210" spans="1:17" ht="12.75">
      <c r="A210" s="217"/>
      <c r="B210" s="217"/>
      <c r="C210" s="217"/>
      <c r="D210" s="217"/>
      <c r="E210" s="217"/>
      <c r="F210" s="224">
        <v>730</v>
      </c>
      <c r="G210" s="218" t="s">
        <v>169</v>
      </c>
      <c r="H210" s="219" t="s">
        <v>171</v>
      </c>
      <c r="I210" s="224" t="s">
        <v>170</v>
      </c>
      <c r="J210" s="219" t="s">
        <v>171</v>
      </c>
      <c r="K210" s="220" t="s">
        <v>174</v>
      </c>
      <c r="L210" s="221">
        <v>0</v>
      </c>
      <c r="M210" s="221">
        <v>0</v>
      </c>
      <c r="N210" s="221">
        <v>0</v>
      </c>
      <c r="O210" s="225">
        <f t="shared" si="8"/>
        <v>0</v>
      </c>
      <c r="P210" s="21">
        <v>0</v>
      </c>
      <c r="Q210" s="223">
        <f t="shared" si="9"/>
        <v>0</v>
      </c>
    </row>
    <row r="211" spans="1:17" ht="12.75">
      <c r="A211" s="217"/>
      <c r="B211" s="217"/>
      <c r="C211" s="217"/>
      <c r="D211" s="217"/>
      <c r="E211" s="217"/>
      <c r="F211" s="224">
        <v>730</v>
      </c>
      <c r="G211" s="218" t="s">
        <v>169</v>
      </c>
      <c r="H211" s="219" t="s">
        <v>171</v>
      </c>
      <c r="I211" s="224" t="s">
        <v>170</v>
      </c>
      <c r="J211" s="219" t="s">
        <v>171</v>
      </c>
      <c r="K211" s="220" t="s">
        <v>174</v>
      </c>
      <c r="L211" s="221">
        <v>0</v>
      </c>
      <c r="M211" s="221">
        <v>0</v>
      </c>
      <c r="N211" s="221">
        <v>0</v>
      </c>
      <c r="O211" s="225">
        <f t="shared" si="8"/>
        <v>0</v>
      </c>
      <c r="P211" s="21">
        <v>0</v>
      </c>
      <c r="Q211" s="223">
        <f t="shared" si="9"/>
        <v>0</v>
      </c>
    </row>
    <row r="212" spans="1:17" ht="12.75">
      <c r="A212" s="217"/>
      <c r="B212" s="217"/>
      <c r="C212" s="217"/>
      <c r="D212" s="217"/>
      <c r="E212" s="217"/>
      <c r="F212" s="224">
        <v>730</v>
      </c>
      <c r="G212" s="218" t="s">
        <v>169</v>
      </c>
      <c r="H212" s="219" t="s">
        <v>171</v>
      </c>
      <c r="I212" s="224" t="s">
        <v>170</v>
      </c>
      <c r="J212" s="219" t="s">
        <v>171</v>
      </c>
      <c r="K212" s="220" t="s">
        <v>174</v>
      </c>
      <c r="L212" s="221">
        <v>0</v>
      </c>
      <c r="M212" s="221">
        <v>0</v>
      </c>
      <c r="N212" s="221">
        <v>0</v>
      </c>
      <c r="O212" s="225">
        <f t="shared" si="8"/>
        <v>0</v>
      </c>
      <c r="P212" s="21">
        <v>0</v>
      </c>
      <c r="Q212" s="223">
        <f t="shared" si="9"/>
        <v>0</v>
      </c>
    </row>
    <row r="213" spans="1:17" ht="12.75">
      <c r="A213" s="217"/>
      <c r="B213" s="217"/>
      <c r="C213" s="217"/>
      <c r="D213" s="217"/>
      <c r="E213" s="217"/>
      <c r="F213" s="224">
        <v>730</v>
      </c>
      <c r="G213" s="218" t="s">
        <v>169</v>
      </c>
      <c r="H213" s="219" t="s">
        <v>171</v>
      </c>
      <c r="I213" s="224" t="s">
        <v>170</v>
      </c>
      <c r="J213" s="219" t="s">
        <v>171</v>
      </c>
      <c r="K213" s="220" t="s">
        <v>174</v>
      </c>
      <c r="L213" s="221">
        <v>0</v>
      </c>
      <c r="M213" s="221">
        <v>0</v>
      </c>
      <c r="N213" s="221">
        <v>0</v>
      </c>
      <c r="O213" s="225">
        <f t="shared" si="8"/>
        <v>0</v>
      </c>
      <c r="P213" s="21">
        <v>0</v>
      </c>
      <c r="Q213" s="223">
        <f t="shared" si="9"/>
        <v>0</v>
      </c>
    </row>
    <row r="214" spans="1:17" ht="12.75">
      <c r="A214" s="217"/>
      <c r="B214" s="217"/>
      <c r="C214" s="217"/>
      <c r="D214" s="217"/>
      <c r="E214" s="217"/>
      <c r="F214" s="224">
        <v>730</v>
      </c>
      <c r="G214" s="218" t="s">
        <v>169</v>
      </c>
      <c r="H214" s="219" t="s">
        <v>171</v>
      </c>
      <c r="I214" s="224" t="s">
        <v>170</v>
      </c>
      <c r="J214" s="219" t="s">
        <v>171</v>
      </c>
      <c r="K214" s="220" t="s">
        <v>174</v>
      </c>
      <c r="L214" s="221">
        <v>0</v>
      </c>
      <c r="M214" s="221">
        <v>0</v>
      </c>
      <c r="N214" s="221">
        <v>0</v>
      </c>
      <c r="O214" s="225">
        <f t="shared" si="8"/>
        <v>0</v>
      </c>
      <c r="P214" s="21">
        <v>0</v>
      </c>
      <c r="Q214" s="223">
        <f t="shared" si="9"/>
        <v>0</v>
      </c>
    </row>
    <row r="215" spans="1:17" ht="12.75">
      <c r="A215" s="217"/>
      <c r="B215" s="217"/>
      <c r="C215" s="217"/>
      <c r="D215" s="217"/>
      <c r="E215" s="217"/>
      <c r="F215" s="224">
        <v>730</v>
      </c>
      <c r="G215" s="218" t="s">
        <v>169</v>
      </c>
      <c r="H215" s="219" t="s">
        <v>171</v>
      </c>
      <c r="I215" s="224" t="s">
        <v>170</v>
      </c>
      <c r="J215" s="219" t="s">
        <v>171</v>
      </c>
      <c r="K215" s="220" t="s">
        <v>174</v>
      </c>
      <c r="L215" s="221">
        <v>0</v>
      </c>
      <c r="M215" s="221">
        <v>0</v>
      </c>
      <c r="N215" s="221">
        <v>0</v>
      </c>
      <c r="O215" s="225">
        <f t="shared" si="8"/>
        <v>0</v>
      </c>
      <c r="P215" s="21">
        <v>0</v>
      </c>
      <c r="Q215" s="223">
        <f t="shared" si="9"/>
        <v>0</v>
      </c>
    </row>
    <row r="216" spans="1:17" ht="12.75">
      <c r="A216" s="217"/>
      <c r="B216" s="217"/>
      <c r="C216" s="217"/>
      <c r="D216" s="217"/>
      <c r="E216" s="217"/>
      <c r="F216" s="224">
        <v>730</v>
      </c>
      <c r="G216" s="218" t="s">
        <v>169</v>
      </c>
      <c r="H216" s="219" t="s">
        <v>171</v>
      </c>
      <c r="I216" s="224" t="s">
        <v>170</v>
      </c>
      <c r="J216" s="219" t="s">
        <v>171</v>
      </c>
      <c r="K216" s="220" t="s">
        <v>174</v>
      </c>
      <c r="L216" s="221">
        <v>0</v>
      </c>
      <c r="M216" s="221">
        <v>0</v>
      </c>
      <c r="N216" s="221">
        <v>0</v>
      </c>
      <c r="O216" s="225">
        <f t="shared" si="8"/>
        <v>0</v>
      </c>
      <c r="P216" s="21">
        <v>0</v>
      </c>
      <c r="Q216" s="223">
        <f t="shared" si="9"/>
        <v>0</v>
      </c>
    </row>
    <row r="217" spans="1:17" ht="12.75">
      <c r="A217" s="217"/>
      <c r="B217" s="217"/>
      <c r="C217" s="217"/>
      <c r="D217" s="217"/>
      <c r="E217" s="217"/>
      <c r="F217" s="224">
        <v>730</v>
      </c>
      <c r="G217" s="218" t="s">
        <v>169</v>
      </c>
      <c r="H217" s="219" t="s">
        <v>171</v>
      </c>
      <c r="I217" s="224" t="s">
        <v>170</v>
      </c>
      <c r="J217" s="219" t="s">
        <v>171</v>
      </c>
      <c r="K217" s="220" t="s">
        <v>174</v>
      </c>
      <c r="L217" s="221">
        <v>0</v>
      </c>
      <c r="M217" s="221">
        <v>0</v>
      </c>
      <c r="N217" s="221">
        <v>0</v>
      </c>
      <c r="O217" s="225">
        <f t="shared" si="8"/>
        <v>0</v>
      </c>
      <c r="P217" s="21">
        <v>0</v>
      </c>
      <c r="Q217" s="223">
        <f t="shared" si="9"/>
        <v>0</v>
      </c>
    </row>
    <row r="218" spans="1:17" ht="12.75">
      <c r="A218" s="217"/>
      <c r="B218" s="217"/>
      <c r="C218" s="217"/>
      <c r="D218" s="217"/>
      <c r="E218" s="217"/>
      <c r="F218" s="224">
        <v>730</v>
      </c>
      <c r="G218" s="218" t="s">
        <v>169</v>
      </c>
      <c r="H218" s="219" t="s">
        <v>171</v>
      </c>
      <c r="I218" s="224" t="s">
        <v>170</v>
      </c>
      <c r="J218" s="219" t="s">
        <v>171</v>
      </c>
      <c r="K218" s="220" t="s">
        <v>174</v>
      </c>
      <c r="L218" s="221">
        <v>0</v>
      </c>
      <c r="M218" s="221">
        <v>0</v>
      </c>
      <c r="N218" s="221">
        <v>0</v>
      </c>
      <c r="O218" s="225">
        <f t="shared" si="8"/>
        <v>0</v>
      </c>
      <c r="P218" s="21">
        <v>0</v>
      </c>
      <c r="Q218" s="223">
        <f t="shared" si="9"/>
        <v>0</v>
      </c>
    </row>
    <row r="219" spans="1:17" ht="12.75">
      <c r="A219" s="217"/>
      <c r="B219" s="217"/>
      <c r="C219" s="217"/>
      <c r="D219" s="217"/>
      <c r="E219" s="217"/>
      <c r="F219" s="224">
        <v>730</v>
      </c>
      <c r="G219" s="218" t="s">
        <v>169</v>
      </c>
      <c r="H219" s="219" t="s">
        <v>171</v>
      </c>
      <c r="I219" s="224" t="s">
        <v>170</v>
      </c>
      <c r="J219" s="219" t="s">
        <v>171</v>
      </c>
      <c r="K219" s="220" t="s">
        <v>174</v>
      </c>
      <c r="L219" s="221">
        <v>0</v>
      </c>
      <c r="M219" s="221">
        <v>0</v>
      </c>
      <c r="N219" s="221">
        <v>0</v>
      </c>
      <c r="O219" s="225">
        <f t="shared" si="8"/>
        <v>0</v>
      </c>
      <c r="P219" s="21">
        <v>0</v>
      </c>
      <c r="Q219" s="223">
        <f t="shared" si="9"/>
        <v>0</v>
      </c>
    </row>
    <row r="220" spans="1:17" ht="12.75">
      <c r="A220" s="217"/>
      <c r="B220" s="217"/>
      <c r="C220" s="217"/>
      <c r="D220" s="217"/>
      <c r="E220" s="217"/>
      <c r="F220" s="224">
        <v>730</v>
      </c>
      <c r="G220" s="218" t="s">
        <v>169</v>
      </c>
      <c r="H220" s="219" t="s">
        <v>171</v>
      </c>
      <c r="I220" s="224" t="s">
        <v>170</v>
      </c>
      <c r="J220" s="219" t="s">
        <v>171</v>
      </c>
      <c r="K220" s="220" t="s">
        <v>174</v>
      </c>
      <c r="L220" s="221">
        <v>0</v>
      </c>
      <c r="M220" s="221">
        <v>0</v>
      </c>
      <c r="N220" s="221">
        <v>0</v>
      </c>
      <c r="O220" s="225">
        <f t="shared" si="8"/>
        <v>0</v>
      </c>
      <c r="P220" s="21">
        <v>0</v>
      </c>
      <c r="Q220" s="223">
        <f t="shared" si="9"/>
        <v>0</v>
      </c>
    </row>
    <row r="221" spans="1:17" ht="12.75">
      <c r="A221" s="217"/>
      <c r="B221" s="217"/>
      <c r="C221" s="217"/>
      <c r="D221" s="217"/>
      <c r="E221" s="217"/>
      <c r="F221" s="224">
        <v>730</v>
      </c>
      <c r="G221" s="218" t="s">
        <v>169</v>
      </c>
      <c r="H221" s="219" t="s">
        <v>171</v>
      </c>
      <c r="I221" s="224" t="s">
        <v>170</v>
      </c>
      <c r="J221" s="219" t="s">
        <v>171</v>
      </c>
      <c r="K221" s="220" t="s">
        <v>174</v>
      </c>
      <c r="L221" s="221">
        <v>0</v>
      </c>
      <c r="M221" s="221">
        <v>0</v>
      </c>
      <c r="N221" s="221">
        <v>0</v>
      </c>
      <c r="O221" s="225">
        <f t="shared" si="8"/>
        <v>0</v>
      </c>
      <c r="P221" s="21">
        <v>0</v>
      </c>
      <c r="Q221" s="223">
        <f t="shared" si="9"/>
        <v>0</v>
      </c>
    </row>
    <row r="222" spans="1:17" ht="12.75">
      <c r="A222" s="217"/>
      <c r="B222" s="217"/>
      <c r="C222" s="217"/>
      <c r="D222" s="217"/>
      <c r="E222" s="217"/>
      <c r="F222" s="224">
        <v>730</v>
      </c>
      <c r="G222" s="218" t="s">
        <v>169</v>
      </c>
      <c r="H222" s="219" t="s">
        <v>171</v>
      </c>
      <c r="I222" s="224" t="s">
        <v>170</v>
      </c>
      <c r="J222" s="219" t="s">
        <v>171</v>
      </c>
      <c r="K222" s="220" t="s">
        <v>174</v>
      </c>
      <c r="L222" s="221">
        <v>0</v>
      </c>
      <c r="M222" s="221">
        <v>0</v>
      </c>
      <c r="N222" s="221">
        <v>0</v>
      </c>
      <c r="O222" s="225">
        <f t="shared" si="8"/>
        <v>0</v>
      </c>
      <c r="P222" s="21">
        <v>0</v>
      </c>
      <c r="Q222" s="223">
        <f t="shared" si="9"/>
        <v>0</v>
      </c>
    </row>
    <row r="223" spans="1:17" ht="12.75">
      <c r="A223" s="217"/>
      <c r="B223" s="217"/>
      <c r="C223" s="217"/>
      <c r="D223" s="217"/>
      <c r="E223" s="217"/>
      <c r="F223" s="224">
        <v>730</v>
      </c>
      <c r="G223" s="218" t="s">
        <v>169</v>
      </c>
      <c r="H223" s="219" t="s">
        <v>171</v>
      </c>
      <c r="I223" s="224" t="s">
        <v>170</v>
      </c>
      <c r="J223" s="219" t="s">
        <v>171</v>
      </c>
      <c r="K223" s="220" t="s">
        <v>174</v>
      </c>
      <c r="L223" s="221">
        <v>0</v>
      </c>
      <c r="M223" s="221">
        <v>0</v>
      </c>
      <c r="N223" s="221">
        <v>0</v>
      </c>
      <c r="O223" s="225">
        <f t="shared" si="8"/>
        <v>0</v>
      </c>
      <c r="P223" s="21">
        <v>0</v>
      </c>
      <c r="Q223" s="223">
        <f t="shared" si="9"/>
        <v>0</v>
      </c>
    </row>
    <row r="224" spans="1:17" ht="12.75">
      <c r="A224" s="217"/>
      <c r="B224" s="217"/>
      <c r="C224" s="217"/>
      <c r="D224" s="217"/>
      <c r="E224" s="217"/>
      <c r="F224" s="224">
        <v>730</v>
      </c>
      <c r="G224" s="218" t="s">
        <v>169</v>
      </c>
      <c r="H224" s="219" t="s">
        <v>171</v>
      </c>
      <c r="I224" s="224" t="s">
        <v>170</v>
      </c>
      <c r="J224" s="219" t="s">
        <v>171</v>
      </c>
      <c r="K224" s="220" t="s">
        <v>174</v>
      </c>
      <c r="L224" s="221">
        <v>0</v>
      </c>
      <c r="M224" s="221">
        <v>0</v>
      </c>
      <c r="N224" s="221">
        <v>0</v>
      </c>
      <c r="O224" s="225">
        <f t="shared" si="8"/>
        <v>0</v>
      </c>
      <c r="P224" s="21">
        <v>0</v>
      </c>
      <c r="Q224" s="223">
        <f t="shared" si="9"/>
        <v>0</v>
      </c>
    </row>
    <row r="225" spans="1:17" ht="12.75">
      <c r="A225" s="217"/>
      <c r="B225" s="217"/>
      <c r="C225" s="217"/>
      <c r="D225" s="217"/>
      <c r="E225" s="217"/>
      <c r="F225" s="224">
        <v>730</v>
      </c>
      <c r="G225" s="218" t="s">
        <v>169</v>
      </c>
      <c r="H225" s="219" t="s">
        <v>171</v>
      </c>
      <c r="I225" s="224" t="s">
        <v>170</v>
      </c>
      <c r="J225" s="219" t="s">
        <v>171</v>
      </c>
      <c r="K225" s="220" t="s">
        <v>174</v>
      </c>
      <c r="L225" s="221">
        <v>0</v>
      </c>
      <c r="M225" s="221">
        <v>0</v>
      </c>
      <c r="N225" s="221">
        <v>0</v>
      </c>
      <c r="O225" s="225">
        <f t="shared" si="8"/>
        <v>0</v>
      </c>
      <c r="P225" s="21">
        <v>0</v>
      </c>
      <c r="Q225" s="223">
        <f t="shared" si="9"/>
        <v>0</v>
      </c>
    </row>
    <row r="226" spans="1:17" ht="12.75">
      <c r="A226" s="217"/>
      <c r="B226" s="217"/>
      <c r="C226" s="217"/>
      <c r="D226" s="217"/>
      <c r="E226" s="217"/>
      <c r="F226" s="224">
        <v>730</v>
      </c>
      <c r="G226" s="218" t="s">
        <v>169</v>
      </c>
      <c r="H226" s="219" t="s">
        <v>171</v>
      </c>
      <c r="I226" s="224" t="s">
        <v>170</v>
      </c>
      <c r="J226" s="219" t="s">
        <v>171</v>
      </c>
      <c r="K226" s="220" t="s">
        <v>174</v>
      </c>
      <c r="L226" s="221">
        <v>0</v>
      </c>
      <c r="M226" s="221">
        <v>0</v>
      </c>
      <c r="N226" s="221">
        <v>0</v>
      </c>
      <c r="O226" s="225">
        <f t="shared" si="8"/>
        <v>0</v>
      </c>
      <c r="P226" s="21">
        <v>0</v>
      </c>
      <c r="Q226" s="223">
        <f t="shared" si="9"/>
        <v>0</v>
      </c>
    </row>
    <row r="227" spans="1:17" ht="12.75">
      <c r="A227" s="217"/>
      <c r="B227" s="217"/>
      <c r="C227" s="217"/>
      <c r="D227" s="217"/>
      <c r="E227" s="217"/>
      <c r="F227" s="224">
        <v>730</v>
      </c>
      <c r="G227" s="218" t="s">
        <v>169</v>
      </c>
      <c r="H227" s="219" t="s">
        <v>171</v>
      </c>
      <c r="I227" s="224" t="s">
        <v>170</v>
      </c>
      <c r="J227" s="219" t="s">
        <v>171</v>
      </c>
      <c r="K227" s="220" t="s">
        <v>174</v>
      </c>
      <c r="L227" s="221">
        <v>0</v>
      </c>
      <c r="M227" s="221">
        <v>0</v>
      </c>
      <c r="N227" s="221">
        <v>0</v>
      </c>
      <c r="O227" s="225">
        <f t="shared" si="8"/>
        <v>0</v>
      </c>
      <c r="P227" s="21">
        <v>0</v>
      </c>
      <c r="Q227" s="223">
        <f t="shared" si="9"/>
        <v>0</v>
      </c>
    </row>
    <row r="228" spans="1:17" ht="12.75">
      <c r="A228" s="217"/>
      <c r="B228" s="217"/>
      <c r="C228" s="217"/>
      <c r="D228" s="217"/>
      <c r="E228" s="217"/>
      <c r="F228" s="224">
        <v>730</v>
      </c>
      <c r="G228" s="218" t="s">
        <v>169</v>
      </c>
      <c r="H228" s="219" t="s">
        <v>171</v>
      </c>
      <c r="I228" s="224" t="s">
        <v>170</v>
      </c>
      <c r="J228" s="219" t="s">
        <v>171</v>
      </c>
      <c r="K228" s="220" t="s">
        <v>174</v>
      </c>
      <c r="L228" s="221">
        <v>0</v>
      </c>
      <c r="M228" s="221">
        <v>0</v>
      </c>
      <c r="N228" s="221">
        <v>0</v>
      </c>
      <c r="O228" s="225">
        <f t="shared" si="8"/>
        <v>0</v>
      </c>
      <c r="P228" s="21">
        <v>0</v>
      </c>
      <c r="Q228" s="223">
        <f t="shared" si="9"/>
        <v>0</v>
      </c>
    </row>
    <row r="229" spans="1:17" ht="12.75">
      <c r="A229" s="217"/>
      <c r="B229" s="217"/>
      <c r="C229" s="217"/>
      <c r="D229" s="217"/>
      <c r="E229" s="217"/>
      <c r="F229" s="224">
        <v>730</v>
      </c>
      <c r="G229" s="218" t="s">
        <v>169</v>
      </c>
      <c r="H229" s="219" t="s">
        <v>171</v>
      </c>
      <c r="I229" s="224" t="s">
        <v>170</v>
      </c>
      <c r="J229" s="219" t="s">
        <v>171</v>
      </c>
      <c r="K229" s="220" t="s">
        <v>174</v>
      </c>
      <c r="L229" s="221">
        <v>0</v>
      </c>
      <c r="M229" s="221">
        <v>0</v>
      </c>
      <c r="N229" s="221">
        <v>0</v>
      </c>
      <c r="O229" s="225">
        <f t="shared" si="8"/>
        <v>0</v>
      </c>
      <c r="P229" s="21">
        <v>0</v>
      </c>
      <c r="Q229" s="223">
        <f t="shared" si="9"/>
        <v>0</v>
      </c>
    </row>
    <row r="230" spans="1:17" ht="12.75">
      <c r="A230" s="217"/>
      <c r="B230" s="217"/>
      <c r="C230" s="217"/>
      <c r="D230" s="217"/>
      <c r="E230" s="217"/>
      <c r="F230" s="224">
        <v>730</v>
      </c>
      <c r="G230" s="218" t="s">
        <v>169</v>
      </c>
      <c r="H230" s="219" t="s">
        <v>171</v>
      </c>
      <c r="I230" s="224" t="s">
        <v>170</v>
      </c>
      <c r="J230" s="219" t="s">
        <v>171</v>
      </c>
      <c r="K230" s="220" t="s">
        <v>174</v>
      </c>
      <c r="L230" s="221">
        <v>0</v>
      </c>
      <c r="M230" s="221">
        <v>0</v>
      </c>
      <c r="N230" s="221">
        <v>0</v>
      </c>
      <c r="O230" s="225">
        <f t="shared" si="8"/>
        <v>0</v>
      </c>
      <c r="P230" s="21">
        <v>0</v>
      </c>
      <c r="Q230" s="223">
        <f t="shared" si="9"/>
        <v>0</v>
      </c>
    </row>
    <row r="231" spans="1:17" ht="12.75">
      <c r="A231" s="217"/>
      <c r="B231" s="217"/>
      <c r="C231" s="217"/>
      <c r="D231" s="217"/>
      <c r="E231" s="217"/>
      <c r="F231" s="224">
        <v>730</v>
      </c>
      <c r="G231" s="218" t="s">
        <v>169</v>
      </c>
      <c r="H231" s="219" t="s">
        <v>171</v>
      </c>
      <c r="I231" s="224" t="s">
        <v>170</v>
      </c>
      <c r="J231" s="219" t="s">
        <v>171</v>
      </c>
      <c r="K231" s="220" t="s">
        <v>174</v>
      </c>
      <c r="L231" s="221">
        <v>0</v>
      </c>
      <c r="M231" s="221">
        <v>0</v>
      </c>
      <c r="N231" s="221">
        <v>0</v>
      </c>
      <c r="O231" s="225">
        <f t="shared" si="8"/>
        <v>0</v>
      </c>
      <c r="P231" s="21">
        <v>0</v>
      </c>
      <c r="Q231" s="223">
        <f t="shared" si="9"/>
        <v>0</v>
      </c>
    </row>
    <row r="232" spans="1:17" ht="12.75">
      <c r="A232" s="217"/>
      <c r="B232" s="217"/>
      <c r="C232" s="217"/>
      <c r="D232" s="217"/>
      <c r="E232" s="217"/>
      <c r="F232" s="224">
        <v>730</v>
      </c>
      <c r="G232" s="218" t="s">
        <v>169</v>
      </c>
      <c r="H232" s="219" t="s">
        <v>171</v>
      </c>
      <c r="I232" s="224" t="s">
        <v>170</v>
      </c>
      <c r="J232" s="219" t="s">
        <v>171</v>
      </c>
      <c r="K232" s="220" t="s">
        <v>174</v>
      </c>
      <c r="L232" s="221">
        <v>0</v>
      </c>
      <c r="M232" s="221">
        <v>0</v>
      </c>
      <c r="N232" s="221">
        <v>0</v>
      </c>
      <c r="O232" s="225">
        <f aca="true" t="shared" si="10" ref="O232:O240">+L232+M232-N232</f>
        <v>0</v>
      </c>
      <c r="P232" s="21">
        <v>0</v>
      </c>
      <c r="Q232" s="223">
        <f aca="true" t="shared" si="11" ref="Q232:Q240">+O232+P232</f>
        <v>0</v>
      </c>
    </row>
    <row r="233" spans="1:17" ht="12.75">
      <c r="A233" s="217"/>
      <c r="B233" s="217"/>
      <c r="C233" s="217"/>
      <c r="D233" s="217"/>
      <c r="E233" s="217"/>
      <c r="F233" s="224">
        <v>730</v>
      </c>
      <c r="G233" s="218" t="s">
        <v>169</v>
      </c>
      <c r="H233" s="219" t="s">
        <v>171</v>
      </c>
      <c r="I233" s="224" t="s">
        <v>170</v>
      </c>
      <c r="J233" s="219" t="s">
        <v>171</v>
      </c>
      <c r="K233" s="220" t="s">
        <v>174</v>
      </c>
      <c r="L233" s="221">
        <v>0</v>
      </c>
      <c r="M233" s="221">
        <v>0</v>
      </c>
      <c r="N233" s="221">
        <v>0</v>
      </c>
      <c r="O233" s="225">
        <f t="shared" si="10"/>
        <v>0</v>
      </c>
      <c r="P233" s="21">
        <v>0</v>
      </c>
      <c r="Q233" s="223">
        <f t="shared" si="11"/>
        <v>0</v>
      </c>
    </row>
    <row r="234" spans="1:17" ht="12.75">
      <c r="A234" s="217"/>
      <c r="B234" s="217"/>
      <c r="C234" s="217"/>
      <c r="D234" s="217"/>
      <c r="E234" s="217"/>
      <c r="F234" s="224">
        <v>730</v>
      </c>
      <c r="G234" s="218" t="s">
        <v>169</v>
      </c>
      <c r="H234" s="219" t="s">
        <v>171</v>
      </c>
      <c r="I234" s="224" t="s">
        <v>170</v>
      </c>
      <c r="J234" s="219" t="s">
        <v>171</v>
      </c>
      <c r="K234" s="220" t="s">
        <v>174</v>
      </c>
      <c r="L234" s="221">
        <v>0</v>
      </c>
      <c r="M234" s="221">
        <v>0</v>
      </c>
      <c r="N234" s="221">
        <v>0</v>
      </c>
      <c r="O234" s="225">
        <f t="shared" si="10"/>
        <v>0</v>
      </c>
      <c r="P234" s="21">
        <v>0</v>
      </c>
      <c r="Q234" s="223">
        <f t="shared" si="11"/>
        <v>0</v>
      </c>
    </row>
    <row r="235" spans="1:17" ht="12.75">
      <c r="A235" s="217"/>
      <c r="B235" s="217"/>
      <c r="C235" s="217"/>
      <c r="D235" s="217"/>
      <c r="E235" s="217"/>
      <c r="F235" s="224">
        <v>730</v>
      </c>
      <c r="G235" s="218" t="s">
        <v>169</v>
      </c>
      <c r="H235" s="219" t="s">
        <v>171</v>
      </c>
      <c r="I235" s="224" t="s">
        <v>170</v>
      </c>
      <c r="J235" s="219" t="s">
        <v>171</v>
      </c>
      <c r="K235" s="220" t="s">
        <v>174</v>
      </c>
      <c r="L235" s="221">
        <v>0</v>
      </c>
      <c r="M235" s="221">
        <v>0</v>
      </c>
      <c r="N235" s="221">
        <v>0</v>
      </c>
      <c r="O235" s="225">
        <f t="shared" si="10"/>
        <v>0</v>
      </c>
      <c r="P235" s="21">
        <v>0</v>
      </c>
      <c r="Q235" s="223">
        <f t="shared" si="11"/>
        <v>0</v>
      </c>
    </row>
    <row r="236" spans="1:17" ht="12.75">
      <c r="A236" s="217"/>
      <c r="B236" s="217"/>
      <c r="C236" s="217"/>
      <c r="D236" s="217"/>
      <c r="E236" s="217"/>
      <c r="F236" s="224">
        <v>730</v>
      </c>
      <c r="G236" s="218" t="s">
        <v>169</v>
      </c>
      <c r="H236" s="219" t="s">
        <v>171</v>
      </c>
      <c r="I236" s="224" t="s">
        <v>170</v>
      </c>
      <c r="J236" s="219" t="s">
        <v>171</v>
      </c>
      <c r="K236" s="220" t="s">
        <v>174</v>
      </c>
      <c r="L236" s="221">
        <v>0</v>
      </c>
      <c r="M236" s="221">
        <v>0</v>
      </c>
      <c r="N236" s="221">
        <v>0</v>
      </c>
      <c r="O236" s="225">
        <f t="shared" si="10"/>
        <v>0</v>
      </c>
      <c r="P236" s="21">
        <v>0</v>
      </c>
      <c r="Q236" s="223">
        <f t="shared" si="11"/>
        <v>0</v>
      </c>
    </row>
    <row r="237" spans="1:17" ht="12.75">
      <c r="A237" s="217"/>
      <c r="B237" s="217"/>
      <c r="C237" s="217"/>
      <c r="D237" s="217"/>
      <c r="E237" s="217"/>
      <c r="F237" s="224">
        <v>730</v>
      </c>
      <c r="G237" s="218" t="s">
        <v>169</v>
      </c>
      <c r="H237" s="219" t="s">
        <v>171</v>
      </c>
      <c r="I237" s="224" t="s">
        <v>170</v>
      </c>
      <c r="J237" s="219" t="s">
        <v>171</v>
      </c>
      <c r="K237" s="220" t="s">
        <v>174</v>
      </c>
      <c r="L237" s="221">
        <v>0</v>
      </c>
      <c r="M237" s="221">
        <v>0</v>
      </c>
      <c r="N237" s="221">
        <v>0</v>
      </c>
      <c r="O237" s="225">
        <f t="shared" si="10"/>
        <v>0</v>
      </c>
      <c r="P237" s="21">
        <v>0</v>
      </c>
      <c r="Q237" s="223">
        <f t="shared" si="11"/>
        <v>0</v>
      </c>
    </row>
    <row r="238" spans="1:17" ht="12.75">
      <c r="A238" s="217"/>
      <c r="B238" s="217"/>
      <c r="C238" s="217"/>
      <c r="D238" s="217"/>
      <c r="E238" s="217"/>
      <c r="F238" s="224">
        <v>730</v>
      </c>
      <c r="G238" s="218" t="s">
        <v>169</v>
      </c>
      <c r="H238" s="219" t="s">
        <v>171</v>
      </c>
      <c r="I238" s="224" t="s">
        <v>170</v>
      </c>
      <c r="J238" s="219" t="s">
        <v>171</v>
      </c>
      <c r="K238" s="220" t="s">
        <v>174</v>
      </c>
      <c r="L238" s="221">
        <v>0</v>
      </c>
      <c r="M238" s="221">
        <v>0</v>
      </c>
      <c r="N238" s="221">
        <v>0</v>
      </c>
      <c r="O238" s="225">
        <f t="shared" si="10"/>
        <v>0</v>
      </c>
      <c r="P238" s="21">
        <v>0</v>
      </c>
      <c r="Q238" s="223">
        <f t="shared" si="11"/>
        <v>0</v>
      </c>
    </row>
    <row r="239" spans="1:17" ht="12.75">
      <c r="A239" s="217"/>
      <c r="B239" s="217"/>
      <c r="C239" s="217"/>
      <c r="D239" s="217"/>
      <c r="E239" s="217"/>
      <c r="F239" s="224">
        <v>730</v>
      </c>
      <c r="G239" s="218" t="s">
        <v>169</v>
      </c>
      <c r="H239" s="219" t="s">
        <v>171</v>
      </c>
      <c r="I239" s="224" t="s">
        <v>170</v>
      </c>
      <c r="J239" s="219" t="s">
        <v>171</v>
      </c>
      <c r="K239" s="220" t="s">
        <v>174</v>
      </c>
      <c r="L239" s="221">
        <v>0</v>
      </c>
      <c r="M239" s="221">
        <v>0</v>
      </c>
      <c r="N239" s="221">
        <v>0</v>
      </c>
      <c r="O239" s="225">
        <f t="shared" si="10"/>
        <v>0</v>
      </c>
      <c r="P239" s="21">
        <v>0</v>
      </c>
      <c r="Q239" s="223">
        <f t="shared" si="11"/>
        <v>0</v>
      </c>
    </row>
    <row r="240" spans="1:17" ht="12.75">
      <c r="A240" s="217"/>
      <c r="B240" s="217"/>
      <c r="C240" s="217"/>
      <c r="D240" s="217"/>
      <c r="E240" s="217"/>
      <c r="F240" s="224">
        <v>730</v>
      </c>
      <c r="G240" s="218" t="s">
        <v>169</v>
      </c>
      <c r="H240" s="219" t="s">
        <v>171</v>
      </c>
      <c r="I240" s="224" t="s">
        <v>170</v>
      </c>
      <c r="J240" s="219" t="s">
        <v>171</v>
      </c>
      <c r="K240" s="220" t="s">
        <v>174</v>
      </c>
      <c r="L240" s="221">
        <v>0</v>
      </c>
      <c r="M240" s="221">
        <v>0</v>
      </c>
      <c r="N240" s="221">
        <v>0</v>
      </c>
      <c r="O240" s="225">
        <f t="shared" si="10"/>
        <v>0</v>
      </c>
      <c r="P240" s="21">
        <v>0</v>
      </c>
      <c r="Q240" s="223">
        <f t="shared" si="11"/>
        <v>0</v>
      </c>
    </row>
    <row r="241" spans="1:17" ht="12.75">
      <c r="A241" s="217"/>
      <c r="B241" s="217"/>
      <c r="C241" s="217"/>
      <c r="D241" s="217"/>
      <c r="E241" s="217"/>
      <c r="F241" s="224">
        <v>730</v>
      </c>
      <c r="G241" s="218" t="s">
        <v>169</v>
      </c>
      <c r="H241" s="219" t="s">
        <v>171</v>
      </c>
      <c r="I241" s="224" t="s">
        <v>170</v>
      </c>
      <c r="J241" s="219" t="s">
        <v>171</v>
      </c>
      <c r="K241" s="220" t="s">
        <v>174</v>
      </c>
      <c r="L241" s="221">
        <v>0</v>
      </c>
      <c r="M241" s="221">
        <v>0</v>
      </c>
      <c r="N241" s="221">
        <v>0</v>
      </c>
      <c r="O241" s="225">
        <f aca="true" t="shared" si="12" ref="O241:O304">+L241+M241-N241</f>
        <v>0</v>
      </c>
      <c r="P241" s="21">
        <v>0</v>
      </c>
      <c r="Q241" s="223">
        <f aca="true" t="shared" si="13" ref="Q241:Q304">+O241+P241</f>
        <v>0</v>
      </c>
    </row>
    <row r="242" spans="1:17" ht="12.75">
      <c r="A242" s="217"/>
      <c r="B242" s="217"/>
      <c r="C242" s="217"/>
      <c r="D242" s="217"/>
      <c r="E242" s="217"/>
      <c r="F242" s="224">
        <v>730</v>
      </c>
      <c r="G242" s="218" t="s">
        <v>169</v>
      </c>
      <c r="H242" s="219" t="s">
        <v>171</v>
      </c>
      <c r="I242" s="224" t="s">
        <v>170</v>
      </c>
      <c r="J242" s="219" t="s">
        <v>171</v>
      </c>
      <c r="K242" s="220" t="s">
        <v>174</v>
      </c>
      <c r="L242" s="221">
        <v>0</v>
      </c>
      <c r="M242" s="221">
        <v>0</v>
      </c>
      <c r="N242" s="221">
        <v>0</v>
      </c>
      <c r="O242" s="225">
        <f t="shared" si="12"/>
        <v>0</v>
      </c>
      <c r="P242" s="21">
        <v>0</v>
      </c>
      <c r="Q242" s="223">
        <f t="shared" si="13"/>
        <v>0</v>
      </c>
    </row>
    <row r="243" spans="1:17" ht="12.75">
      <c r="A243" s="217"/>
      <c r="B243" s="217"/>
      <c r="C243" s="217"/>
      <c r="D243" s="217"/>
      <c r="E243" s="217"/>
      <c r="F243" s="224">
        <v>730</v>
      </c>
      <c r="G243" s="218" t="s">
        <v>169</v>
      </c>
      <c r="H243" s="219" t="s">
        <v>171</v>
      </c>
      <c r="I243" s="224" t="s">
        <v>170</v>
      </c>
      <c r="J243" s="219" t="s">
        <v>171</v>
      </c>
      <c r="K243" s="220" t="s">
        <v>174</v>
      </c>
      <c r="L243" s="221">
        <v>0</v>
      </c>
      <c r="M243" s="221">
        <v>0</v>
      </c>
      <c r="N243" s="221">
        <v>0</v>
      </c>
      <c r="O243" s="225">
        <f t="shared" si="12"/>
        <v>0</v>
      </c>
      <c r="P243" s="21">
        <v>0</v>
      </c>
      <c r="Q243" s="223">
        <f t="shared" si="13"/>
        <v>0</v>
      </c>
    </row>
    <row r="244" spans="1:17" ht="12.75">
      <c r="A244" s="217"/>
      <c r="B244" s="217"/>
      <c r="C244" s="217"/>
      <c r="D244" s="217"/>
      <c r="E244" s="217"/>
      <c r="F244" s="224">
        <v>730</v>
      </c>
      <c r="G244" s="218" t="s">
        <v>169</v>
      </c>
      <c r="H244" s="219" t="s">
        <v>171</v>
      </c>
      <c r="I244" s="224" t="s">
        <v>170</v>
      </c>
      <c r="J244" s="219" t="s">
        <v>171</v>
      </c>
      <c r="K244" s="220" t="s">
        <v>174</v>
      </c>
      <c r="L244" s="221">
        <v>0</v>
      </c>
      <c r="M244" s="221">
        <v>0</v>
      </c>
      <c r="N244" s="221">
        <v>0</v>
      </c>
      <c r="O244" s="225">
        <f t="shared" si="12"/>
        <v>0</v>
      </c>
      <c r="P244" s="21">
        <v>0</v>
      </c>
      <c r="Q244" s="223">
        <f t="shared" si="13"/>
        <v>0</v>
      </c>
    </row>
    <row r="245" spans="1:17" ht="12.75">
      <c r="A245" s="217"/>
      <c r="B245" s="217"/>
      <c r="C245" s="217"/>
      <c r="D245" s="217"/>
      <c r="E245" s="217"/>
      <c r="F245" s="224">
        <v>730</v>
      </c>
      <c r="G245" s="218" t="s">
        <v>169</v>
      </c>
      <c r="H245" s="219" t="s">
        <v>171</v>
      </c>
      <c r="I245" s="224" t="s">
        <v>170</v>
      </c>
      <c r="J245" s="219" t="s">
        <v>171</v>
      </c>
      <c r="K245" s="220" t="s">
        <v>174</v>
      </c>
      <c r="L245" s="221">
        <v>0</v>
      </c>
      <c r="M245" s="221">
        <v>0</v>
      </c>
      <c r="N245" s="221">
        <v>0</v>
      </c>
      <c r="O245" s="225">
        <f t="shared" si="12"/>
        <v>0</v>
      </c>
      <c r="P245" s="21">
        <v>0</v>
      </c>
      <c r="Q245" s="223">
        <f t="shared" si="13"/>
        <v>0</v>
      </c>
    </row>
    <row r="246" spans="1:17" ht="12.75">
      <c r="A246" s="217"/>
      <c r="B246" s="217"/>
      <c r="C246" s="217"/>
      <c r="D246" s="217"/>
      <c r="E246" s="217"/>
      <c r="F246" s="224">
        <v>730</v>
      </c>
      <c r="G246" s="218" t="s">
        <v>169</v>
      </c>
      <c r="H246" s="219" t="s">
        <v>171</v>
      </c>
      <c r="I246" s="224" t="s">
        <v>170</v>
      </c>
      <c r="J246" s="219" t="s">
        <v>171</v>
      </c>
      <c r="K246" s="220" t="s">
        <v>174</v>
      </c>
      <c r="L246" s="221">
        <v>0</v>
      </c>
      <c r="M246" s="221">
        <v>0</v>
      </c>
      <c r="N246" s="221">
        <v>0</v>
      </c>
      <c r="O246" s="225">
        <f t="shared" si="12"/>
        <v>0</v>
      </c>
      <c r="P246" s="21">
        <v>0</v>
      </c>
      <c r="Q246" s="223">
        <f t="shared" si="13"/>
        <v>0</v>
      </c>
    </row>
    <row r="247" spans="1:17" ht="12.75">
      <c r="A247" s="217"/>
      <c r="B247" s="217"/>
      <c r="C247" s="217"/>
      <c r="D247" s="217"/>
      <c r="E247" s="217"/>
      <c r="F247" s="224">
        <v>730</v>
      </c>
      <c r="G247" s="218" t="s">
        <v>169</v>
      </c>
      <c r="H247" s="219" t="s">
        <v>171</v>
      </c>
      <c r="I247" s="224" t="s">
        <v>170</v>
      </c>
      <c r="J247" s="219" t="s">
        <v>171</v>
      </c>
      <c r="K247" s="220" t="s">
        <v>174</v>
      </c>
      <c r="L247" s="221">
        <v>0</v>
      </c>
      <c r="M247" s="221">
        <v>0</v>
      </c>
      <c r="N247" s="221">
        <v>0</v>
      </c>
      <c r="O247" s="225">
        <f t="shared" si="12"/>
        <v>0</v>
      </c>
      <c r="P247" s="21">
        <v>0</v>
      </c>
      <c r="Q247" s="223">
        <f t="shared" si="13"/>
        <v>0</v>
      </c>
    </row>
    <row r="248" spans="1:17" ht="12.75">
      <c r="A248" s="217"/>
      <c r="B248" s="217"/>
      <c r="C248" s="217"/>
      <c r="D248" s="217"/>
      <c r="E248" s="217"/>
      <c r="F248" s="224">
        <v>730</v>
      </c>
      <c r="G248" s="218" t="s">
        <v>169</v>
      </c>
      <c r="H248" s="219" t="s">
        <v>171</v>
      </c>
      <c r="I248" s="224" t="s">
        <v>170</v>
      </c>
      <c r="J248" s="219" t="s">
        <v>171</v>
      </c>
      <c r="K248" s="220" t="s">
        <v>174</v>
      </c>
      <c r="L248" s="221">
        <v>0</v>
      </c>
      <c r="M248" s="221">
        <v>0</v>
      </c>
      <c r="N248" s="221">
        <v>0</v>
      </c>
      <c r="O248" s="225">
        <f t="shared" si="12"/>
        <v>0</v>
      </c>
      <c r="P248" s="21">
        <v>0</v>
      </c>
      <c r="Q248" s="223">
        <f t="shared" si="13"/>
        <v>0</v>
      </c>
    </row>
    <row r="249" spans="1:17" ht="12.75">
      <c r="A249" s="217"/>
      <c r="B249" s="217"/>
      <c r="C249" s="217"/>
      <c r="D249" s="217"/>
      <c r="E249" s="217"/>
      <c r="F249" s="224">
        <v>730</v>
      </c>
      <c r="G249" s="218" t="s">
        <v>169</v>
      </c>
      <c r="H249" s="219" t="s">
        <v>171</v>
      </c>
      <c r="I249" s="224" t="s">
        <v>170</v>
      </c>
      <c r="J249" s="219" t="s">
        <v>171</v>
      </c>
      <c r="K249" s="220" t="s">
        <v>174</v>
      </c>
      <c r="L249" s="221">
        <v>0</v>
      </c>
      <c r="M249" s="221">
        <v>0</v>
      </c>
      <c r="N249" s="221">
        <v>0</v>
      </c>
      <c r="O249" s="225">
        <f t="shared" si="12"/>
        <v>0</v>
      </c>
      <c r="P249" s="21">
        <v>0</v>
      </c>
      <c r="Q249" s="223">
        <f t="shared" si="13"/>
        <v>0</v>
      </c>
    </row>
    <row r="250" spans="1:17" ht="12.75">
      <c r="A250" s="217"/>
      <c r="B250" s="217"/>
      <c r="C250" s="217"/>
      <c r="D250" s="217"/>
      <c r="E250" s="217"/>
      <c r="F250" s="224">
        <v>730</v>
      </c>
      <c r="G250" s="218" t="s">
        <v>169</v>
      </c>
      <c r="H250" s="219" t="s">
        <v>171</v>
      </c>
      <c r="I250" s="224" t="s">
        <v>170</v>
      </c>
      <c r="J250" s="219" t="s">
        <v>171</v>
      </c>
      <c r="K250" s="220" t="s">
        <v>174</v>
      </c>
      <c r="L250" s="221">
        <v>0</v>
      </c>
      <c r="M250" s="221">
        <v>0</v>
      </c>
      <c r="N250" s="221">
        <v>0</v>
      </c>
      <c r="O250" s="225">
        <f t="shared" si="12"/>
        <v>0</v>
      </c>
      <c r="P250" s="21">
        <v>0</v>
      </c>
      <c r="Q250" s="223">
        <f t="shared" si="13"/>
        <v>0</v>
      </c>
    </row>
    <row r="251" spans="1:17" ht="12.75">
      <c r="A251" s="217"/>
      <c r="B251" s="217"/>
      <c r="C251" s="217"/>
      <c r="D251" s="217"/>
      <c r="E251" s="217"/>
      <c r="F251" s="224">
        <v>730</v>
      </c>
      <c r="G251" s="218" t="s">
        <v>169</v>
      </c>
      <c r="H251" s="219" t="s">
        <v>171</v>
      </c>
      <c r="I251" s="224" t="s">
        <v>170</v>
      </c>
      <c r="J251" s="219" t="s">
        <v>171</v>
      </c>
      <c r="K251" s="220" t="s">
        <v>174</v>
      </c>
      <c r="L251" s="221">
        <v>0</v>
      </c>
      <c r="M251" s="221">
        <v>0</v>
      </c>
      <c r="N251" s="221">
        <v>0</v>
      </c>
      <c r="O251" s="225">
        <f t="shared" si="12"/>
        <v>0</v>
      </c>
      <c r="P251" s="21">
        <v>0</v>
      </c>
      <c r="Q251" s="223">
        <f t="shared" si="13"/>
        <v>0</v>
      </c>
    </row>
    <row r="252" spans="1:17" ht="12.75">
      <c r="A252" s="217"/>
      <c r="B252" s="217"/>
      <c r="C252" s="217"/>
      <c r="D252" s="217"/>
      <c r="E252" s="217"/>
      <c r="F252" s="224">
        <v>730</v>
      </c>
      <c r="G252" s="218" t="s">
        <v>169</v>
      </c>
      <c r="H252" s="219" t="s">
        <v>171</v>
      </c>
      <c r="I252" s="224" t="s">
        <v>170</v>
      </c>
      <c r="J252" s="219" t="s">
        <v>171</v>
      </c>
      <c r="K252" s="220" t="s">
        <v>174</v>
      </c>
      <c r="L252" s="221">
        <v>0</v>
      </c>
      <c r="M252" s="221">
        <v>0</v>
      </c>
      <c r="N252" s="221">
        <v>0</v>
      </c>
      <c r="O252" s="225">
        <f t="shared" si="12"/>
        <v>0</v>
      </c>
      <c r="P252" s="21">
        <v>0</v>
      </c>
      <c r="Q252" s="223">
        <f t="shared" si="13"/>
        <v>0</v>
      </c>
    </row>
    <row r="253" spans="1:17" ht="12.75">
      <c r="A253" s="217"/>
      <c r="B253" s="217"/>
      <c r="C253" s="217"/>
      <c r="D253" s="217"/>
      <c r="E253" s="217"/>
      <c r="F253" s="224">
        <v>730</v>
      </c>
      <c r="G253" s="218" t="s">
        <v>169</v>
      </c>
      <c r="H253" s="219" t="s">
        <v>171</v>
      </c>
      <c r="I253" s="224" t="s">
        <v>170</v>
      </c>
      <c r="J253" s="219" t="s">
        <v>171</v>
      </c>
      <c r="K253" s="220" t="s">
        <v>174</v>
      </c>
      <c r="L253" s="221">
        <v>0</v>
      </c>
      <c r="M253" s="221">
        <v>0</v>
      </c>
      <c r="N253" s="221">
        <v>0</v>
      </c>
      <c r="O253" s="225">
        <f t="shared" si="12"/>
        <v>0</v>
      </c>
      <c r="P253" s="21">
        <v>0</v>
      </c>
      <c r="Q253" s="223">
        <f t="shared" si="13"/>
        <v>0</v>
      </c>
    </row>
    <row r="254" spans="1:17" ht="12.75">
      <c r="A254" s="217"/>
      <c r="B254" s="217"/>
      <c r="C254" s="217"/>
      <c r="D254" s="217"/>
      <c r="E254" s="217"/>
      <c r="F254" s="224">
        <v>730</v>
      </c>
      <c r="G254" s="218" t="s">
        <v>169</v>
      </c>
      <c r="H254" s="219" t="s">
        <v>171</v>
      </c>
      <c r="I254" s="224" t="s">
        <v>170</v>
      </c>
      <c r="J254" s="219" t="s">
        <v>171</v>
      </c>
      <c r="K254" s="220" t="s">
        <v>174</v>
      </c>
      <c r="L254" s="221">
        <v>0</v>
      </c>
      <c r="M254" s="221">
        <v>0</v>
      </c>
      <c r="N254" s="221">
        <v>0</v>
      </c>
      <c r="O254" s="225">
        <f t="shared" si="12"/>
        <v>0</v>
      </c>
      <c r="P254" s="21">
        <v>0</v>
      </c>
      <c r="Q254" s="223">
        <f t="shared" si="13"/>
        <v>0</v>
      </c>
    </row>
    <row r="255" spans="1:17" ht="12.75">
      <c r="A255" s="217"/>
      <c r="B255" s="217"/>
      <c r="C255" s="217"/>
      <c r="D255" s="217"/>
      <c r="E255" s="217"/>
      <c r="F255" s="224">
        <v>730</v>
      </c>
      <c r="G255" s="218" t="s">
        <v>169</v>
      </c>
      <c r="H255" s="219" t="s">
        <v>171</v>
      </c>
      <c r="I255" s="224" t="s">
        <v>170</v>
      </c>
      <c r="J255" s="219" t="s">
        <v>171</v>
      </c>
      <c r="K255" s="220" t="s">
        <v>174</v>
      </c>
      <c r="L255" s="221">
        <v>0</v>
      </c>
      <c r="M255" s="221">
        <v>0</v>
      </c>
      <c r="N255" s="221">
        <v>0</v>
      </c>
      <c r="O255" s="225">
        <f t="shared" si="12"/>
        <v>0</v>
      </c>
      <c r="P255" s="21">
        <v>0</v>
      </c>
      <c r="Q255" s="223">
        <f t="shared" si="13"/>
        <v>0</v>
      </c>
    </row>
    <row r="256" spans="1:17" ht="12.75">
      <c r="A256" s="217"/>
      <c r="B256" s="217"/>
      <c r="C256" s="217"/>
      <c r="D256" s="217"/>
      <c r="E256" s="217"/>
      <c r="F256" s="224">
        <v>730</v>
      </c>
      <c r="G256" s="218" t="s">
        <v>169</v>
      </c>
      <c r="H256" s="219" t="s">
        <v>171</v>
      </c>
      <c r="I256" s="224" t="s">
        <v>170</v>
      </c>
      <c r="J256" s="219" t="s">
        <v>171</v>
      </c>
      <c r="K256" s="220" t="s">
        <v>174</v>
      </c>
      <c r="L256" s="221">
        <v>0</v>
      </c>
      <c r="M256" s="221">
        <v>0</v>
      </c>
      <c r="N256" s="221">
        <v>0</v>
      </c>
      <c r="O256" s="225">
        <f t="shared" si="12"/>
        <v>0</v>
      </c>
      <c r="P256" s="21">
        <v>0</v>
      </c>
      <c r="Q256" s="223">
        <f t="shared" si="13"/>
        <v>0</v>
      </c>
    </row>
    <row r="257" spans="1:17" ht="12.75">
      <c r="A257" s="217"/>
      <c r="B257" s="217"/>
      <c r="C257" s="217"/>
      <c r="D257" s="217"/>
      <c r="E257" s="217"/>
      <c r="F257" s="224">
        <v>730</v>
      </c>
      <c r="G257" s="218" t="s">
        <v>169</v>
      </c>
      <c r="H257" s="219" t="s">
        <v>171</v>
      </c>
      <c r="I257" s="224" t="s">
        <v>170</v>
      </c>
      <c r="J257" s="219" t="s">
        <v>171</v>
      </c>
      <c r="K257" s="220" t="s">
        <v>174</v>
      </c>
      <c r="L257" s="221">
        <v>0</v>
      </c>
      <c r="M257" s="221">
        <v>0</v>
      </c>
      <c r="N257" s="221">
        <v>0</v>
      </c>
      <c r="O257" s="225">
        <f t="shared" si="12"/>
        <v>0</v>
      </c>
      <c r="P257" s="21">
        <v>0</v>
      </c>
      <c r="Q257" s="223">
        <f t="shared" si="13"/>
        <v>0</v>
      </c>
    </row>
    <row r="258" spans="1:17" ht="12.75">
      <c r="A258" s="217"/>
      <c r="B258" s="217"/>
      <c r="C258" s="217"/>
      <c r="D258" s="217"/>
      <c r="E258" s="217"/>
      <c r="F258" s="224">
        <v>730</v>
      </c>
      <c r="G258" s="218" t="s">
        <v>169</v>
      </c>
      <c r="H258" s="219" t="s">
        <v>171</v>
      </c>
      <c r="I258" s="224" t="s">
        <v>170</v>
      </c>
      <c r="J258" s="219" t="s">
        <v>171</v>
      </c>
      <c r="K258" s="220" t="s">
        <v>174</v>
      </c>
      <c r="L258" s="221">
        <v>0</v>
      </c>
      <c r="M258" s="221">
        <v>0</v>
      </c>
      <c r="N258" s="221">
        <v>0</v>
      </c>
      <c r="O258" s="225">
        <f t="shared" si="12"/>
        <v>0</v>
      </c>
      <c r="P258" s="21">
        <v>0</v>
      </c>
      <c r="Q258" s="223">
        <f t="shared" si="13"/>
        <v>0</v>
      </c>
    </row>
    <row r="259" spans="1:17" ht="12.75">
      <c r="A259" s="217"/>
      <c r="B259" s="217"/>
      <c r="C259" s="217"/>
      <c r="D259" s="217"/>
      <c r="E259" s="217"/>
      <c r="F259" s="224">
        <v>730</v>
      </c>
      <c r="G259" s="218" t="s">
        <v>169</v>
      </c>
      <c r="H259" s="219" t="s">
        <v>171</v>
      </c>
      <c r="I259" s="224" t="s">
        <v>170</v>
      </c>
      <c r="J259" s="219" t="s">
        <v>171</v>
      </c>
      <c r="K259" s="220" t="s">
        <v>174</v>
      </c>
      <c r="L259" s="221">
        <v>0</v>
      </c>
      <c r="M259" s="221">
        <v>0</v>
      </c>
      <c r="N259" s="221">
        <v>0</v>
      </c>
      <c r="O259" s="225">
        <f t="shared" si="12"/>
        <v>0</v>
      </c>
      <c r="P259" s="21">
        <v>0</v>
      </c>
      <c r="Q259" s="223">
        <f t="shared" si="13"/>
        <v>0</v>
      </c>
    </row>
    <row r="260" spans="1:17" ht="12.75">
      <c r="A260" s="217"/>
      <c r="B260" s="217"/>
      <c r="C260" s="217"/>
      <c r="D260" s="217"/>
      <c r="E260" s="217"/>
      <c r="F260" s="224">
        <v>730</v>
      </c>
      <c r="G260" s="218" t="s">
        <v>169</v>
      </c>
      <c r="H260" s="219" t="s">
        <v>171</v>
      </c>
      <c r="I260" s="224" t="s">
        <v>170</v>
      </c>
      <c r="J260" s="219" t="s">
        <v>171</v>
      </c>
      <c r="K260" s="220" t="s">
        <v>174</v>
      </c>
      <c r="L260" s="221">
        <v>0</v>
      </c>
      <c r="M260" s="221">
        <v>0</v>
      </c>
      <c r="N260" s="221">
        <v>0</v>
      </c>
      <c r="O260" s="225">
        <f t="shared" si="12"/>
        <v>0</v>
      </c>
      <c r="P260" s="21">
        <v>0</v>
      </c>
      <c r="Q260" s="223">
        <f t="shared" si="13"/>
        <v>0</v>
      </c>
    </row>
    <row r="261" spans="1:17" ht="12.75">
      <c r="A261" s="217"/>
      <c r="B261" s="217"/>
      <c r="C261" s="217"/>
      <c r="D261" s="217"/>
      <c r="E261" s="217"/>
      <c r="F261" s="224">
        <v>730</v>
      </c>
      <c r="G261" s="218" t="s">
        <v>169</v>
      </c>
      <c r="H261" s="219" t="s">
        <v>171</v>
      </c>
      <c r="I261" s="224" t="s">
        <v>170</v>
      </c>
      <c r="J261" s="219" t="s">
        <v>171</v>
      </c>
      <c r="K261" s="220" t="s">
        <v>174</v>
      </c>
      <c r="L261" s="221">
        <v>0</v>
      </c>
      <c r="M261" s="221">
        <v>0</v>
      </c>
      <c r="N261" s="221">
        <v>0</v>
      </c>
      <c r="O261" s="225">
        <f t="shared" si="12"/>
        <v>0</v>
      </c>
      <c r="P261" s="21">
        <v>0</v>
      </c>
      <c r="Q261" s="223">
        <f t="shared" si="13"/>
        <v>0</v>
      </c>
    </row>
    <row r="262" spans="1:17" ht="12.75">
      <c r="A262" s="217"/>
      <c r="B262" s="217"/>
      <c r="C262" s="217"/>
      <c r="D262" s="217"/>
      <c r="E262" s="217"/>
      <c r="F262" s="224">
        <v>730</v>
      </c>
      <c r="G262" s="218" t="s">
        <v>169</v>
      </c>
      <c r="H262" s="219" t="s">
        <v>171</v>
      </c>
      <c r="I262" s="224" t="s">
        <v>170</v>
      </c>
      <c r="J262" s="219" t="s">
        <v>171</v>
      </c>
      <c r="K262" s="220" t="s">
        <v>174</v>
      </c>
      <c r="L262" s="221">
        <v>0</v>
      </c>
      <c r="M262" s="221">
        <v>0</v>
      </c>
      <c r="N262" s="221">
        <v>0</v>
      </c>
      <c r="O262" s="225">
        <f t="shared" si="12"/>
        <v>0</v>
      </c>
      <c r="P262" s="21">
        <v>0</v>
      </c>
      <c r="Q262" s="223">
        <f t="shared" si="13"/>
        <v>0</v>
      </c>
    </row>
    <row r="263" spans="1:17" ht="12.75">
      <c r="A263" s="217"/>
      <c r="B263" s="217"/>
      <c r="C263" s="217"/>
      <c r="D263" s="217"/>
      <c r="E263" s="217"/>
      <c r="F263" s="224">
        <v>730</v>
      </c>
      <c r="G263" s="218" t="s">
        <v>169</v>
      </c>
      <c r="H263" s="219" t="s">
        <v>171</v>
      </c>
      <c r="I263" s="224" t="s">
        <v>170</v>
      </c>
      <c r="J263" s="219" t="s">
        <v>171</v>
      </c>
      <c r="K263" s="220" t="s">
        <v>174</v>
      </c>
      <c r="L263" s="221">
        <v>0</v>
      </c>
      <c r="M263" s="221">
        <v>0</v>
      </c>
      <c r="N263" s="221">
        <v>0</v>
      </c>
      <c r="O263" s="225">
        <f t="shared" si="12"/>
        <v>0</v>
      </c>
      <c r="P263" s="21">
        <v>0</v>
      </c>
      <c r="Q263" s="223">
        <f t="shared" si="13"/>
        <v>0</v>
      </c>
    </row>
    <row r="264" spans="1:17" ht="12.75">
      <c r="A264" s="217"/>
      <c r="B264" s="217"/>
      <c r="C264" s="217"/>
      <c r="D264" s="217"/>
      <c r="E264" s="217"/>
      <c r="F264" s="224">
        <v>730</v>
      </c>
      <c r="G264" s="218" t="s">
        <v>169</v>
      </c>
      <c r="H264" s="219" t="s">
        <v>171</v>
      </c>
      <c r="I264" s="224" t="s">
        <v>170</v>
      </c>
      <c r="J264" s="219" t="s">
        <v>171</v>
      </c>
      <c r="K264" s="220" t="s">
        <v>174</v>
      </c>
      <c r="L264" s="221">
        <v>0</v>
      </c>
      <c r="M264" s="221">
        <v>0</v>
      </c>
      <c r="N264" s="221">
        <v>0</v>
      </c>
      <c r="O264" s="225">
        <f t="shared" si="12"/>
        <v>0</v>
      </c>
      <c r="P264" s="21">
        <v>0</v>
      </c>
      <c r="Q264" s="223">
        <f t="shared" si="13"/>
        <v>0</v>
      </c>
    </row>
    <row r="265" spans="1:17" ht="12.75">
      <c r="A265" s="217"/>
      <c r="B265" s="217"/>
      <c r="C265" s="217"/>
      <c r="D265" s="217"/>
      <c r="E265" s="217"/>
      <c r="F265" s="224">
        <v>730</v>
      </c>
      <c r="G265" s="218" t="s">
        <v>169</v>
      </c>
      <c r="H265" s="219" t="s">
        <v>171</v>
      </c>
      <c r="I265" s="224" t="s">
        <v>170</v>
      </c>
      <c r="J265" s="219" t="s">
        <v>171</v>
      </c>
      <c r="K265" s="220" t="s">
        <v>174</v>
      </c>
      <c r="L265" s="221">
        <v>0</v>
      </c>
      <c r="M265" s="221">
        <v>0</v>
      </c>
      <c r="N265" s="221">
        <v>0</v>
      </c>
      <c r="O265" s="225">
        <f t="shared" si="12"/>
        <v>0</v>
      </c>
      <c r="P265" s="21">
        <v>0</v>
      </c>
      <c r="Q265" s="223">
        <f t="shared" si="13"/>
        <v>0</v>
      </c>
    </row>
    <row r="266" spans="1:17" ht="12.75">
      <c r="A266" s="217"/>
      <c r="B266" s="217"/>
      <c r="C266" s="217"/>
      <c r="D266" s="217"/>
      <c r="E266" s="217"/>
      <c r="F266" s="224">
        <v>730</v>
      </c>
      <c r="G266" s="218" t="s">
        <v>169</v>
      </c>
      <c r="H266" s="219" t="s">
        <v>171</v>
      </c>
      <c r="I266" s="224" t="s">
        <v>170</v>
      </c>
      <c r="J266" s="219" t="s">
        <v>171</v>
      </c>
      <c r="K266" s="220" t="s">
        <v>174</v>
      </c>
      <c r="L266" s="221">
        <v>0</v>
      </c>
      <c r="M266" s="221">
        <v>0</v>
      </c>
      <c r="N266" s="221">
        <v>0</v>
      </c>
      <c r="O266" s="225">
        <f t="shared" si="12"/>
        <v>0</v>
      </c>
      <c r="P266" s="21">
        <v>0</v>
      </c>
      <c r="Q266" s="223">
        <f t="shared" si="13"/>
        <v>0</v>
      </c>
    </row>
    <row r="267" spans="1:17" ht="12.75">
      <c r="A267" s="217"/>
      <c r="B267" s="217"/>
      <c r="C267" s="217"/>
      <c r="D267" s="217"/>
      <c r="E267" s="217"/>
      <c r="F267" s="224">
        <v>730</v>
      </c>
      <c r="G267" s="218" t="s">
        <v>169</v>
      </c>
      <c r="H267" s="219" t="s">
        <v>171</v>
      </c>
      <c r="I267" s="224" t="s">
        <v>170</v>
      </c>
      <c r="J267" s="219" t="s">
        <v>171</v>
      </c>
      <c r="K267" s="220" t="s">
        <v>174</v>
      </c>
      <c r="L267" s="221">
        <v>0</v>
      </c>
      <c r="M267" s="221">
        <v>0</v>
      </c>
      <c r="N267" s="221">
        <v>0</v>
      </c>
      <c r="O267" s="225">
        <f t="shared" si="12"/>
        <v>0</v>
      </c>
      <c r="P267" s="21">
        <v>0</v>
      </c>
      <c r="Q267" s="223">
        <f t="shared" si="13"/>
        <v>0</v>
      </c>
    </row>
    <row r="268" spans="1:17" ht="12.75">
      <c r="A268" s="217"/>
      <c r="B268" s="217"/>
      <c r="C268" s="217"/>
      <c r="D268" s="217"/>
      <c r="E268" s="217"/>
      <c r="F268" s="224">
        <v>730</v>
      </c>
      <c r="G268" s="218" t="s">
        <v>169</v>
      </c>
      <c r="H268" s="219" t="s">
        <v>171</v>
      </c>
      <c r="I268" s="224" t="s">
        <v>170</v>
      </c>
      <c r="J268" s="219" t="s">
        <v>171</v>
      </c>
      <c r="K268" s="220" t="s">
        <v>174</v>
      </c>
      <c r="L268" s="221">
        <v>0</v>
      </c>
      <c r="M268" s="221">
        <v>0</v>
      </c>
      <c r="N268" s="221">
        <v>0</v>
      </c>
      <c r="O268" s="225">
        <f t="shared" si="12"/>
        <v>0</v>
      </c>
      <c r="P268" s="21">
        <v>0</v>
      </c>
      <c r="Q268" s="223">
        <f t="shared" si="13"/>
        <v>0</v>
      </c>
    </row>
    <row r="269" spans="1:17" ht="12.75">
      <c r="A269" s="217"/>
      <c r="B269" s="217"/>
      <c r="C269" s="217"/>
      <c r="D269" s="217"/>
      <c r="E269" s="217"/>
      <c r="F269" s="224">
        <v>730</v>
      </c>
      <c r="G269" s="218" t="s">
        <v>169</v>
      </c>
      <c r="H269" s="219" t="s">
        <v>171</v>
      </c>
      <c r="I269" s="224" t="s">
        <v>170</v>
      </c>
      <c r="J269" s="219" t="s">
        <v>171</v>
      </c>
      <c r="K269" s="220" t="s">
        <v>174</v>
      </c>
      <c r="L269" s="221">
        <v>0</v>
      </c>
      <c r="M269" s="221">
        <v>0</v>
      </c>
      <c r="N269" s="221">
        <v>0</v>
      </c>
      <c r="O269" s="225">
        <f t="shared" si="12"/>
        <v>0</v>
      </c>
      <c r="P269" s="21">
        <v>0</v>
      </c>
      <c r="Q269" s="223">
        <f t="shared" si="13"/>
        <v>0</v>
      </c>
    </row>
    <row r="270" spans="1:17" ht="12.75">
      <c r="A270" s="217"/>
      <c r="B270" s="217"/>
      <c r="C270" s="217"/>
      <c r="D270" s="217"/>
      <c r="E270" s="217"/>
      <c r="F270" s="224">
        <v>730</v>
      </c>
      <c r="G270" s="218" t="s">
        <v>169</v>
      </c>
      <c r="H270" s="219" t="s">
        <v>171</v>
      </c>
      <c r="I270" s="224" t="s">
        <v>170</v>
      </c>
      <c r="J270" s="219" t="s">
        <v>171</v>
      </c>
      <c r="K270" s="220" t="s">
        <v>174</v>
      </c>
      <c r="L270" s="221">
        <v>0</v>
      </c>
      <c r="M270" s="221">
        <v>0</v>
      </c>
      <c r="N270" s="221">
        <v>0</v>
      </c>
      <c r="O270" s="225">
        <f t="shared" si="12"/>
        <v>0</v>
      </c>
      <c r="P270" s="21">
        <v>0</v>
      </c>
      <c r="Q270" s="223">
        <f t="shared" si="13"/>
        <v>0</v>
      </c>
    </row>
    <row r="271" spans="1:17" ht="12.75">
      <c r="A271" s="217"/>
      <c r="B271" s="217"/>
      <c r="C271" s="217"/>
      <c r="D271" s="217"/>
      <c r="E271" s="217"/>
      <c r="F271" s="224">
        <v>730</v>
      </c>
      <c r="G271" s="218" t="s">
        <v>169</v>
      </c>
      <c r="H271" s="219" t="s">
        <v>171</v>
      </c>
      <c r="I271" s="224" t="s">
        <v>170</v>
      </c>
      <c r="J271" s="219" t="s">
        <v>171</v>
      </c>
      <c r="K271" s="220" t="s">
        <v>174</v>
      </c>
      <c r="L271" s="221">
        <v>0</v>
      </c>
      <c r="M271" s="221">
        <v>0</v>
      </c>
      <c r="N271" s="221">
        <v>0</v>
      </c>
      <c r="O271" s="225">
        <f t="shared" si="12"/>
        <v>0</v>
      </c>
      <c r="P271" s="21">
        <v>0</v>
      </c>
      <c r="Q271" s="223">
        <f t="shared" si="13"/>
        <v>0</v>
      </c>
    </row>
    <row r="272" spans="1:17" ht="12.75">
      <c r="A272" s="217"/>
      <c r="B272" s="217"/>
      <c r="C272" s="217"/>
      <c r="D272" s="217"/>
      <c r="E272" s="217"/>
      <c r="F272" s="224">
        <v>730</v>
      </c>
      <c r="G272" s="218" t="s">
        <v>169</v>
      </c>
      <c r="H272" s="219" t="s">
        <v>171</v>
      </c>
      <c r="I272" s="224" t="s">
        <v>170</v>
      </c>
      <c r="J272" s="219" t="s">
        <v>171</v>
      </c>
      <c r="K272" s="220" t="s">
        <v>174</v>
      </c>
      <c r="L272" s="221">
        <v>0</v>
      </c>
      <c r="M272" s="221">
        <v>0</v>
      </c>
      <c r="N272" s="221">
        <v>0</v>
      </c>
      <c r="O272" s="225">
        <f t="shared" si="12"/>
        <v>0</v>
      </c>
      <c r="P272" s="21">
        <v>0</v>
      </c>
      <c r="Q272" s="223">
        <f t="shared" si="13"/>
        <v>0</v>
      </c>
    </row>
    <row r="273" spans="1:17" ht="12.75">
      <c r="A273" s="217"/>
      <c r="B273" s="217"/>
      <c r="C273" s="217"/>
      <c r="D273" s="217"/>
      <c r="E273" s="217"/>
      <c r="F273" s="224">
        <v>730</v>
      </c>
      <c r="G273" s="218" t="s">
        <v>169</v>
      </c>
      <c r="H273" s="219" t="s">
        <v>171</v>
      </c>
      <c r="I273" s="224" t="s">
        <v>170</v>
      </c>
      <c r="J273" s="219" t="s">
        <v>171</v>
      </c>
      <c r="K273" s="220" t="s">
        <v>174</v>
      </c>
      <c r="L273" s="221">
        <v>0</v>
      </c>
      <c r="M273" s="221">
        <v>0</v>
      </c>
      <c r="N273" s="221">
        <v>0</v>
      </c>
      <c r="O273" s="225">
        <f t="shared" si="12"/>
        <v>0</v>
      </c>
      <c r="P273" s="21">
        <v>0</v>
      </c>
      <c r="Q273" s="223">
        <f t="shared" si="13"/>
        <v>0</v>
      </c>
    </row>
    <row r="274" spans="1:17" ht="12.75">
      <c r="A274" s="217"/>
      <c r="B274" s="217"/>
      <c r="C274" s="217"/>
      <c r="D274" s="217"/>
      <c r="E274" s="217"/>
      <c r="F274" s="224">
        <v>730</v>
      </c>
      <c r="G274" s="218" t="s">
        <v>169</v>
      </c>
      <c r="H274" s="219" t="s">
        <v>171</v>
      </c>
      <c r="I274" s="224" t="s">
        <v>170</v>
      </c>
      <c r="J274" s="219" t="s">
        <v>171</v>
      </c>
      <c r="K274" s="220" t="s">
        <v>174</v>
      </c>
      <c r="L274" s="221">
        <v>0</v>
      </c>
      <c r="M274" s="221">
        <v>0</v>
      </c>
      <c r="N274" s="221">
        <v>0</v>
      </c>
      <c r="O274" s="225">
        <f t="shared" si="12"/>
        <v>0</v>
      </c>
      <c r="P274" s="21">
        <v>0</v>
      </c>
      <c r="Q274" s="223">
        <f t="shared" si="13"/>
        <v>0</v>
      </c>
    </row>
    <row r="275" spans="1:17" ht="12.75">
      <c r="A275" s="217"/>
      <c r="B275" s="217"/>
      <c r="C275" s="217"/>
      <c r="D275" s="217"/>
      <c r="E275" s="217"/>
      <c r="F275" s="224">
        <v>730</v>
      </c>
      <c r="G275" s="218" t="s">
        <v>169</v>
      </c>
      <c r="H275" s="219" t="s">
        <v>171</v>
      </c>
      <c r="I275" s="224" t="s">
        <v>170</v>
      </c>
      <c r="J275" s="219" t="s">
        <v>171</v>
      </c>
      <c r="K275" s="220" t="s">
        <v>174</v>
      </c>
      <c r="L275" s="221">
        <v>0</v>
      </c>
      <c r="M275" s="221">
        <v>0</v>
      </c>
      <c r="N275" s="221">
        <v>0</v>
      </c>
      <c r="O275" s="225">
        <f t="shared" si="12"/>
        <v>0</v>
      </c>
      <c r="P275" s="21">
        <v>0</v>
      </c>
      <c r="Q275" s="223">
        <f t="shared" si="13"/>
        <v>0</v>
      </c>
    </row>
    <row r="276" spans="1:17" ht="12.75">
      <c r="A276" s="217"/>
      <c r="B276" s="217"/>
      <c r="C276" s="217"/>
      <c r="D276" s="217"/>
      <c r="E276" s="217"/>
      <c r="F276" s="224">
        <v>730</v>
      </c>
      <c r="G276" s="218" t="s">
        <v>169</v>
      </c>
      <c r="H276" s="219" t="s">
        <v>171</v>
      </c>
      <c r="I276" s="224" t="s">
        <v>170</v>
      </c>
      <c r="J276" s="219" t="s">
        <v>171</v>
      </c>
      <c r="K276" s="220" t="s">
        <v>174</v>
      </c>
      <c r="L276" s="221">
        <v>0</v>
      </c>
      <c r="M276" s="221">
        <v>0</v>
      </c>
      <c r="N276" s="221">
        <v>0</v>
      </c>
      <c r="O276" s="225">
        <f t="shared" si="12"/>
        <v>0</v>
      </c>
      <c r="P276" s="21">
        <v>0</v>
      </c>
      <c r="Q276" s="223">
        <f t="shared" si="13"/>
        <v>0</v>
      </c>
    </row>
    <row r="277" spans="1:17" ht="12.75">
      <c r="A277" s="217"/>
      <c r="B277" s="217"/>
      <c r="C277" s="217"/>
      <c r="D277" s="217"/>
      <c r="E277" s="217"/>
      <c r="F277" s="224">
        <v>730</v>
      </c>
      <c r="G277" s="218" t="s">
        <v>169</v>
      </c>
      <c r="H277" s="219" t="s">
        <v>171</v>
      </c>
      <c r="I277" s="224" t="s">
        <v>170</v>
      </c>
      <c r="J277" s="219" t="s">
        <v>171</v>
      </c>
      <c r="K277" s="220" t="s">
        <v>174</v>
      </c>
      <c r="L277" s="221">
        <v>0</v>
      </c>
      <c r="M277" s="221">
        <v>0</v>
      </c>
      <c r="N277" s="221">
        <v>0</v>
      </c>
      <c r="O277" s="225">
        <f t="shared" si="12"/>
        <v>0</v>
      </c>
      <c r="P277" s="21">
        <v>0</v>
      </c>
      <c r="Q277" s="223">
        <f t="shared" si="13"/>
        <v>0</v>
      </c>
    </row>
    <row r="278" spans="1:17" ht="12.75">
      <c r="A278" s="217"/>
      <c r="B278" s="217"/>
      <c r="C278" s="217"/>
      <c r="D278" s="217"/>
      <c r="E278" s="217"/>
      <c r="F278" s="224">
        <v>730</v>
      </c>
      <c r="G278" s="218" t="s">
        <v>169</v>
      </c>
      <c r="H278" s="219" t="s">
        <v>171</v>
      </c>
      <c r="I278" s="224" t="s">
        <v>170</v>
      </c>
      <c r="J278" s="219" t="s">
        <v>171</v>
      </c>
      <c r="K278" s="220" t="s">
        <v>174</v>
      </c>
      <c r="L278" s="221">
        <v>0</v>
      </c>
      <c r="M278" s="221">
        <v>0</v>
      </c>
      <c r="N278" s="221">
        <v>0</v>
      </c>
      <c r="O278" s="225">
        <f t="shared" si="12"/>
        <v>0</v>
      </c>
      <c r="P278" s="21">
        <v>0</v>
      </c>
      <c r="Q278" s="223">
        <f t="shared" si="13"/>
        <v>0</v>
      </c>
    </row>
    <row r="279" spans="1:17" ht="12.75">
      <c r="A279" s="217"/>
      <c r="B279" s="217"/>
      <c r="C279" s="217"/>
      <c r="D279" s="217"/>
      <c r="E279" s="217"/>
      <c r="F279" s="224">
        <v>730</v>
      </c>
      <c r="G279" s="218" t="s">
        <v>169</v>
      </c>
      <c r="H279" s="219" t="s">
        <v>171</v>
      </c>
      <c r="I279" s="224" t="s">
        <v>170</v>
      </c>
      <c r="J279" s="219" t="s">
        <v>171</v>
      </c>
      <c r="K279" s="220" t="s">
        <v>174</v>
      </c>
      <c r="L279" s="221">
        <v>0</v>
      </c>
      <c r="M279" s="221">
        <v>0</v>
      </c>
      <c r="N279" s="221">
        <v>0</v>
      </c>
      <c r="O279" s="225">
        <f t="shared" si="12"/>
        <v>0</v>
      </c>
      <c r="P279" s="21">
        <v>0</v>
      </c>
      <c r="Q279" s="223">
        <f t="shared" si="13"/>
        <v>0</v>
      </c>
    </row>
    <row r="280" spans="1:17" ht="12.75">
      <c r="A280" s="217"/>
      <c r="B280" s="217"/>
      <c r="C280" s="217"/>
      <c r="D280" s="217"/>
      <c r="E280" s="217"/>
      <c r="F280" s="224">
        <v>730</v>
      </c>
      <c r="G280" s="218" t="s">
        <v>169</v>
      </c>
      <c r="H280" s="219" t="s">
        <v>171</v>
      </c>
      <c r="I280" s="224" t="s">
        <v>170</v>
      </c>
      <c r="J280" s="219" t="s">
        <v>171</v>
      </c>
      <c r="K280" s="220" t="s">
        <v>174</v>
      </c>
      <c r="L280" s="221">
        <v>0</v>
      </c>
      <c r="M280" s="221">
        <v>0</v>
      </c>
      <c r="N280" s="221">
        <v>0</v>
      </c>
      <c r="O280" s="225">
        <f t="shared" si="12"/>
        <v>0</v>
      </c>
      <c r="P280" s="21">
        <v>0</v>
      </c>
      <c r="Q280" s="223">
        <f t="shared" si="13"/>
        <v>0</v>
      </c>
    </row>
    <row r="281" spans="1:17" ht="12.75">
      <c r="A281" s="217"/>
      <c r="B281" s="217"/>
      <c r="C281" s="217"/>
      <c r="D281" s="217"/>
      <c r="E281" s="217"/>
      <c r="F281" s="224">
        <v>730</v>
      </c>
      <c r="G281" s="218" t="s">
        <v>169</v>
      </c>
      <c r="H281" s="219" t="s">
        <v>171</v>
      </c>
      <c r="I281" s="224" t="s">
        <v>170</v>
      </c>
      <c r="J281" s="219" t="s">
        <v>171</v>
      </c>
      <c r="K281" s="220" t="s">
        <v>174</v>
      </c>
      <c r="L281" s="221">
        <v>0</v>
      </c>
      <c r="M281" s="221">
        <v>0</v>
      </c>
      <c r="N281" s="221">
        <v>0</v>
      </c>
      <c r="O281" s="225">
        <f t="shared" si="12"/>
        <v>0</v>
      </c>
      <c r="P281" s="21">
        <v>0</v>
      </c>
      <c r="Q281" s="223">
        <f t="shared" si="13"/>
        <v>0</v>
      </c>
    </row>
    <row r="282" spans="1:17" ht="12.75">
      <c r="A282" s="217"/>
      <c r="B282" s="217"/>
      <c r="C282" s="217"/>
      <c r="D282" s="217"/>
      <c r="E282" s="217"/>
      <c r="F282" s="224">
        <v>730</v>
      </c>
      <c r="G282" s="218" t="s">
        <v>169</v>
      </c>
      <c r="H282" s="219" t="s">
        <v>171</v>
      </c>
      <c r="I282" s="224" t="s">
        <v>170</v>
      </c>
      <c r="J282" s="219" t="s">
        <v>171</v>
      </c>
      <c r="K282" s="220" t="s">
        <v>174</v>
      </c>
      <c r="L282" s="221">
        <v>0</v>
      </c>
      <c r="M282" s="221">
        <v>0</v>
      </c>
      <c r="N282" s="221">
        <v>0</v>
      </c>
      <c r="O282" s="225">
        <f t="shared" si="12"/>
        <v>0</v>
      </c>
      <c r="P282" s="21">
        <v>0</v>
      </c>
      <c r="Q282" s="223">
        <f t="shared" si="13"/>
        <v>0</v>
      </c>
    </row>
    <row r="283" spans="1:17" ht="12.75">
      <c r="A283" s="217"/>
      <c r="B283" s="217"/>
      <c r="C283" s="217"/>
      <c r="D283" s="217"/>
      <c r="E283" s="217"/>
      <c r="F283" s="224">
        <v>730</v>
      </c>
      <c r="G283" s="218" t="s">
        <v>169</v>
      </c>
      <c r="H283" s="219" t="s">
        <v>171</v>
      </c>
      <c r="I283" s="224" t="s">
        <v>170</v>
      </c>
      <c r="J283" s="219" t="s">
        <v>171</v>
      </c>
      <c r="K283" s="220" t="s">
        <v>174</v>
      </c>
      <c r="L283" s="221">
        <v>0</v>
      </c>
      <c r="M283" s="221">
        <v>0</v>
      </c>
      <c r="N283" s="221">
        <v>0</v>
      </c>
      <c r="O283" s="225">
        <f t="shared" si="12"/>
        <v>0</v>
      </c>
      <c r="P283" s="21">
        <v>0</v>
      </c>
      <c r="Q283" s="223">
        <f t="shared" si="13"/>
        <v>0</v>
      </c>
    </row>
    <row r="284" spans="1:17" ht="12.75">
      <c r="A284" s="217"/>
      <c r="B284" s="217"/>
      <c r="C284" s="217"/>
      <c r="D284" s="217"/>
      <c r="E284" s="217"/>
      <c r="F284" s="224">
        <v>730</v>
      </c>
      <c r="G284" s="218" t="s">
        <v>169</v>
      </c>
      <c r="H284" s="219" t="s">
        <v>171</v>
      </c>
      <c r="I284" s="224" t="s">
        <v>170</v>
      </c>
      <c r="J284" s="219" t="s">
        <v>171</v>
      </c>
      <c r="K284" s="220" t="s">
        <v>174</v>
      </c>
      <c r="L284" s="221">
        <v>0</v>
      </c>
      <c r="M284" s="221">
        <v>0</v>
      </c>
      <c r="N284" s="221">
        <v>0</v>
      </c>
      <c r="O284" s="225">
        <f t="shared" si="12"/>
        <v>0</v>
      </c>
      <c r="P284" s="21">
        <v>0</v>
      </c>
      <c r="Q284" s="223">
        <f t="shared" si="13"/>
        <v>0</v>
      </c>
    </row>
    <row r="285" spans="1:17" ht="12.75">
      <c r="A285" s="217"/>
      <c r="B285" s="217"/>
      <c r="C285" s="217"/>
      <c r="D285" s="217"/>
      <c r="E285" s="217"/>
      <c r="F285" s="224">
        <v>730</v>
      </c>
      <c r="G285" s="218" t="s">
        <v>169</v>
      </c>
      <c r="H285" s="219" t="s">
        <v>171</v>
      </c>
      <c r="I285" s="224" t="s">
        <v>170</v>
      </c>
      <c r="J285" s="219" t="s">
        <v>171</v>
      </c>
      <c r="K285" s="220" t="s">
        <v>174</v>
      </c>
      <c r="L285" s="221">
        <v>0</v>
      </c>
      <c r="M285" s="221">
        <v>0</v>
      </c>
      <c r="N285" s="221">
        <v>0</v>
      </c>
      <c r="O285" s="225">
        <f t="shared" si="12"/>
        <v>0</v>
      </c>
      <c r="P285" s="21">
        <v>0</v>
      </c>
      <c r="Q285" s="223">
        <f t="shared" si="13"/>
        <v>0</v>
      </c>
    </row>
    <row r="286" spans="1:17" ht="12.75">
      <c r="A286" s="217"/>
      <c r="B286" s="217"/>
      <c r="C286" s="217"/>
      <c r="D286" s="217"/>
      <c r="E286" s="217"/>
      <c r="F286" s="224">
        <v>730</v>
      </c>
      <c r="G286" s="218" t="s">
        <v>169</v>
      </c>
      <c r="H286" s="219" t="s">
        <v>171</v>
      </c>
      <c r="I286" s="224" t="s">
        <v>170</v>
      </c>
      <c r="J286" s="219" t="s">
        <v>171</v>
      </c>
      <c r="K286" s="220" t="s">
        <v>174</v>
      </c>
      <c r="L286" s="221">
        <v>0</v>
      </c>
      <c r="M286" s="221">
        <v>0</v>
      </c>
      <c r="N286" s="221">
        <v>0</v>
      </c>
      <c r="O286" s="225">
        <f t="shared" si="12"/>
        <v>0</v>
      </c>
      <c r="P286" s="21">
        <v>0</v>
      </c>
      <c r="Q286" s="223">
        <f t="shared" si="13"/>
        <v>0</v>
      </c>
    </row>
    <row r="287" spans="1:17" ht="12.75">
      <c r="A287" s="217"/>
      <c r="B287" s="217"/>
      <c r="C287" s="217"/>
      <c r="D287" s="217"/>
      <c r="E287" s="217"/>
      <c r="F287" s="224">
        <v>730</v>
      </c>
      <c r="G287" s="218" t="s">
        <v>169</v>
      </c>
      <c r="H287" s="219" t="s">
        <v>171</v>
      </c>
      <c r="I287" s="224" t="s">
        <v>170</v>
      </c>
      <c r="J287" s="219" t="s">
        <v>171</v>
      </c>
      <c r="K287" s="220" t="s">
        <v>174</v>
      </c>
      <c r="L287" s="221">
        <v>0</v>
      </c>
      <c r="M287" s="221">
        <v>0</v>
      </c>
      <c r="N287" s="221">
        <v>0</v>
      </c>
      <c r="O287" s="225">
        <f t="shared" si="12"/>
        <v>0</v>
      </c>
      <c r="P287" s="21">
        <v>0</v>
      </c>
      <c r="Q287" s="223">
        <f t="shared" si="13"/>
        <v>0</v>
      </c>
    </row>
    <row r="288" spans="1:17" ht="12.75">
      <c r="A288" s="217"/>
      <c r="B288" s="217"/>
      <c r="C288" s="217"/>
      <c r="D288" s="217"/>
      <c r="E288" s="217"/>
      <c r="F288" s="224">
        <v>730</v>
      </c>
      <c r="G288" s="218" t="s">
        <v>169</v>
      </c>
      <c r="H288" s="219" t="s">
        <v>171</v>
      </c>
      <c r="I288" s="224" t="s">
        <v>170</v>
      </c>
      <c r="J288" s="219" t="s">
        <v>171</v>
      </c>
      <c r="K288" s="220" t="s">
        <v>174</v>
      </c>
      <c r="L288" s="221">
        <v>0</v>
      </c>
      <c r="M288" s="221">
        <v>0</v>
      </c>
      <c r="N288" s="221">
        <v>0</v>
      </c>
      <c r="O288" s="225">
        <f t="shared" si="12"/>
        <v>0</v>
      </c>
      <c r="P288" s="21">
        <v>0</v>
      </c>
      <c r="Q288" s="223">
        <f t="shared" si="13"/>
        <v>0</v>
      </c>
    </row>
    <row r="289" spans="1:17" ht="12.75">
      <c r="A289" s="217"/>
      <c r="B289" s="217"/>
      <c r="C289" s="217"/>
      <c r="D289" s="217"/>
      <c r="E289" s="217"/>
      <c r="F289" s="224">
        <v>730</v>
      </c>
      <c r="G289" s="218" t="s">
        <v>169</v>
      </c>
      <c r="H289" s="219" t="s">
        <v>171</v>
      </c>
      <c r="I289" s="224" t="s">
        <v>170</v>
      </c>
      <c r="J289" s="219" t="s">
        <v>171</v>
      </c>
      <c r="K289" s="220" t="s">
        <v>174</v>
      </c>
      <c r="L289" s="221">
        <v>0</v>
      </c>
      <c r="M289" s="221">
        <v>0</v>
      </c>
      <c r="N289" s="221">
        <v>0</v>
      </c>
      <c r="O289" s="225">
        <f t="shared" si="12"/>
        <v>0</v>
      </c>
      <c r="P289" s="21">
        <v>0</v>
      </c>
      <c r="Q289" s="223">
        <f t="shared" si="13"/>
        <v>0</v>
      </c>
    </row>
    <row r="290" spans="1:17" ht="12.75">
      <c r="A290" s="217"/>
      <c r="B290" s="217"/>
      <c r="C290" s="217"/>
      <c r="D290" s="217"/>
      <c r="E290" s="217"/>
      <c r="F290" s="224">
        <v>730</v>
      </c>
      <c r="G290" s="218" t="s">
        <v>169</v>
      </c>
      <c r="H290" s="219" t="s">
        <v>171</v>
      </c>
      <c r="I290" s="224" t="s">
        <v>170</v>
      </c>
      <c r="J290" s="219" t="s">
        <v>171</v>
      </c>
      <c r="K290" s="220" t="s">
        <v>174</v>
      </c>
      <c r="L290" s="221">
        <v>0</v>
      </c>
      <c r="M290" s="221">
        <v>0</v>
      </c>
      <c r="N290" s="221">
        <v>0</v>
      </c>
      <c r="O290" s="225">
        <f t="shared" si="12"/>
        <v>0</v>
      </c>
      <c r="P290" s="21">
        <v>0</v>
      </c>
      <c r="Q290" s="223">
        <f t="shared" si="13"/>
        <v>0</v>
      </c>
    </row>
    <row r="291" spans="1:17" ht="12.75">
      <c r="A291" s="217"/>
      <c r="B291" s="217"/>
      <c r="C291" s="217"/>
      <c r="D291" s="217"/>
      <c r="E291" s="217"/>
      <c r="F291" s="224">
        <v>730</v>
      </c>
      <c r="G291" s="218" t="s">
        <v>169</v>
      </c>
      <c r="H291" s="219" t="s">
        <v>171</v>
      </c>
      <c r="I291" s="224" t="s">
        <v>170</v>
      </c>
      <c r="J291" s="219" t="s">
        <v>171</v>
      </c>
      <c r="K291" s="220" t="s">
        <v>174</v>
      </c>
      <c r="L291" s="221">
        <v>0</v>
      </c>
      <c r="M291" s="221">
        <v>0</v>
      </c>
      <c r="N291" s="221">
        <v>0</v>
      </c>
      <c r="O291" s="225">
        <f t="shared" si="12"/>
        <v>0</v>
      </c>
      <c r="P291" s="21">
        <v>0</v>
      </c>
      <c r="Q291" s="223">
        <f t="shared" si="13"/>
        <v>0</v>
      </c>
    </row>
    <row r="292" spans="1:17" ht="12.75">
      <c r="A292" s="217"/>
      <c r="B292" s="217"/>
      <c r="C292" s="217"/>
      <c r="D292" s="217"/>
      <c r="E292" s="217"/>
      <c r="F292" s="224">
        <v>730</v>
      </c>
      <c r="G292" s="218" t="s">
        <v>169</v>
      </c>
      <c r="H292" s="219" t="s">
        <v>171</v>
      </c>
      <c r="I292" s="224" t="s">
        <v>170</v>
      </c>
      <c r="J292" s="219" t="s">
        <v>171</v>
      </c>
      <c r="K292" s="220" t="s">
        <v>174</v>
      </c>
      <c r="L292" s="221">
        <v>0</v>
      </c>
      <c r="M292" s="221">
        <v>0</v>
      </c>
      <c r="N292" s="221">
        <v>0</v>
      </c>
      <c r="O292" s="225">
        <f t="shared" si="12"/>
        <v>0</v>
      </c>
      <c r="P292" s="21">
        <v>0</v>
      </c>
      <c r="Q292" s="223">
        <f t="shared" si="13"/>
        <v>0</v>
      </c>
    </row>
    <row r="293" spans="1:17" ht="12.75">
      <c r="A293" s="217"/>
      <c r="B293" s="217"/>
      <c r="C293" s="217"/>
      <c r="D293" s="217"/>
      <c r="E293" s="217"/>
      <c r="F293" s="224">
        <v>730</v>
      </c>
      <c r="G293" s="218" t="s">
        <v>169</v>
      </c>
      <c r="H293" s="219" t="s">
        <v>171</v>
      </c>
      <c r="I293" s="224" t="s">
        <v>170</v>
      </c>
      <c r="J293" s="219" t="s">
        <v>171</v>
      </c>
      <c r="K293" s="220" t="s">
        <v>174</v>
      </c>
      <c r="L293" s="221">
        <v>0</v>
      </c>
      <c r="M293" s="221">
        <v>0</v>
      </c>
      <c r="N293" s="221">
        <v>0</v>
      </c>
      <c r="O293" s="225">
        <f t="shared" si="12"/>
        <v>0</v>
      </c>
      <c r="P293" s="21">
        <v>0</v>
      </c>
      <c r="Q293" s="223">
        <f t="shared" si="13"/>
        <v>0</v>
      </c>
    </row>
    <row r="294" spans="1:17" ht="12.75">
      <c r="A294" s="217"/>
      <c r="B294" s="217"/>
      <c r="C294" s="217"/>
      <c r="D294" s="217"/>
      <c r="E294" s="217"/>
      <c r="F294" s="224">
        <v>730</v>
      </c>
      <c r="G294" s="218" t="s">
        <v>169</v>
      </c>
      <c r="H294" s="219" t="s">
        <v>171</v>
      </c>
      <c r="I294" s="224" t="s">
        <v>170</v>
      </c>
      <c r="J294" s="219" t="s">
        <v>171</v>
      </c>
      <c r="K294" s="220" t="s">
        <v>174</v>
      </c>
      <c r="L294" s="221">
        <v>0</v>
      </c>
      <c r="M294" s="221">
        <v>0</v>
      </c>
      <c r="N294" s="221">
        <v>0</v>
      </c>
      <c r="O294" s="225">
        <f t="shared" si="12"/>
        <v>0</v>
      </c>
      <c r="P294" s="21">
        <v>0</v>
      </c>
      <c r="Q294" s="223">
        <f t="shared" si="13"/>
        <v>0</v>
      </c>
    </row>
    <row r="295" spans="1:17" ht="12.75">
      <c r="A295" s="217"/>
      <c r="B295" s="217"/>
      <c r="C295" s="217"/>
      <c r="D295" s="217"/>
      <c r="E295" s="217"/>
      <c r="F295" s="224">
        <v>730</v>
      </c>
      <c r="G295" s="218" t="s">
        <v>169</v>
      </c>
      <c r="H295" s="219" t="s">
        <v>171</v>
      </c>
      <c r="I295" s="224" t="s">
        <v>170</v>
      </c>
      <c r="J295" s="219" t="s">
        <v>171</v>
      </c>
      <c r="K295" s="220" t="s">
        <v>174</v>
      </c>
      <c r="L295" s="221">
        <v>0</v>
      </c>
      <c r="M295" s="221">
        <v>0</v>
      </c>
      <c r="N295" s="221">
        <v>0</v>
      </c>
      <c r="O295" s="225">
        <f t="shared" si="12"/>
        <v>0</v>
      </c>
      <c r="P295" s="21">
        <v>0</v>
      </c>
      <c r="Q295" s="223">
        <f t="shared" si="13"/>
        <v>0</v>
      </c>
    </row>
    <row r="296" spans="1:17" ht="12.75">
      <c r="A296" s="217"/>
      <c r="B296" s="217"/>
      <c r="C296" s="217"/>
      <c r="D296" s="217"/>
      <c r="E296" s="217"/>
      <c r="F296" s="224">
        <v>730</v>
      </c>
      <c r="G296" s="218" t="s">
        <v>169</v>
      </c>
      <c r="H296" s="219" t="s">
        <v>171</v>
      </c>
      <c r="I296" s="224" t="s">
        <v>170</v>
      </c>
      <c r="J296" s="219" t="s">
        <v>171</v>
      </c>
      <c r="K296" s="220" t="s">
        <v>174</v>
      </c>
      <c r="L296" s="221">
        <v>0</v>
      </c>
      <c r="M296" s="221">
        <v>0</v>
      </c>
      <c r="N296" s="221">
        <v>0</v>
      </c>
      <c r="O296" s="225">
        <f t="shared" si="12"/>
        <v>0</v>
      </c>
      <c r="P296" s="21">
        <v>0</v>
      </c>
      <c r="Q296" s="223">
        <f t="shared" si="13"/>
        <v>0</v>
      </c>
    </row>
    <row r="297" spans="1:17" ht="12.75">
      <c r="A297" s="217"/>
      <c r="B297" s="217"/>
      <c r="C297" s="217"/>
      <c r="D297" s="217"/>
      <c r="E297" s="217"/>
      <c r="F297" s="224">
        <v>730</v>
      </c>
      <c r="G297" s="218" t="s">
        <v>169</v>
      </c>
      <c r="H297" s="219" t="s">
        <v>171</v>
      </c>
      <c r="I297" s="224" t="s">
        <v>170</v>
      </c>
      <c r="J297" s="219" t="s">
        <v>171</v>
      </c>
      <c r="K297" s="220" t="s">
        <v>174</v>
      </c>
      <c r="L297" s="221">
        <v>0</v>
      </c>
      <c r="M297" s="221">
        <v>0</v>
      </c>
      <c r="N297" s="221">
        <v>0</v>
      </c>
      <c r="O297" s="225">
        <f t="shared" si="12"/>
        <v>0</v>
      </c>
      <c r="P297" s="21">
        <v>0</v>
      </c>
      <c r="Q297" s="223">
        <f t="shared" si="13"/>
        <v>0</v>
      </c>
    </row>
    <row r="298" spans="1:17" ht="12.75">
      <c r="A298" s="217"/>
      <c r="B298" s="217"/>
      <c r="C298" s="217"/>
      <c r="D298" s="217"/>
      <c r="E298" s="217"/>
      <c r="F298" s="224">
        <v>730</v>
      </c>
      <c r="G298" s="218" t="s">
        <v>169</v>
      </c>
      <c r="H298" s="219" t="s">
        <v>171</v>
      </c>
      <c r="I298" s="224" t="s">
        <v>170</v>
      </c>
      <c r="J298" s="219" t="s">
        <v>171</v>
      </c>
      <c r="K298" s="220" t="s">
        <v>174</v>
      </c>
      <c r="L298" s="221">
        <v>0</v>
      </c>
      <c r="M298" s="221">
        <v>0</v>
      </c>
      <c r="N298" s="221">
        <v>0</v>
      </c>
      <c r="O298" s="225">
        <f t="shared" si="12"/>
        <v>0</v>
      </c>
      <c r="P298" s="21">
        <v>0</v>
      </c>
      <c r="Q298" s="223">
        <f t="shared" si="13"/>
        <v>0</v>
      </c>
    </row>
    <row r="299" spans="1:17" ht="12.75">
      <c r="A299" s="217"/>
      <c r="B299" s="217"/>
      <c r="C299" s="217"/>
      <c r="D299" s="217"/>
      <c r="E299" s="217"/>
      <c r="F299" s="224">
        <v>730</v>
      </c>
      <c r="G299" s="218" t="s">
        <v>169</v>
      </c>
      <c r="H299" s="219" t="s">
        <v>171</v>
      </c>
      <c r="I299" s="224" t="s">
        <v>170</v>
      </c>
      <c r="J299" s="219" t="s">
        <v>171</v>
      </c>
      <c r="K299" s="220" t="s">
        <v>174</v>
      </c>
      <c r="L299" s="221">
        <v>0</v>
      </c>
      <c r="M299" s="221">
        <v>0</v>
      </c>
      <c r="N299" s="221">
        <v>0</v>
      </c>
      <c r="O299" s="225">
        <f t="shared" si="12"/>
        <v>0</v>
      </c>
      <c r="P299" s="21">
        <v>0</v>
      </c>
      <c r="Q299" s="223">
        <f t="shared" si="13"/>
        <v>0</v>
      </c>
    </row>
    <row r="300" spans="1:17" ht="12.75">
      <c r="A300" s="217"/>
      <c r="B300" s="217"/>
      <c r="C300" s="217"/>
      <c r="D300" s="217"/>
      <c r="E300" s="217"/>
      <c r="F300" s="224">
        <v>730</v>
      </c>
      <c r="G300" s="218" t="s">
        <v>169</v>
      </c>
      <c r="H300" s="219" t="s">
        <v>171</v>
      </c>
      <c r="I300" s="224" t="s">
        <v>170</v>
      </c>
      <c r="J300" s="219" t="s">
        <v>171</v>
      </c>
      <c r="K300" s="220" t="s">
        <v>174</v>
      </c>
      <c r="L300" s="221">
        <v>0</v>
      </c>
      <c r="M300" s="221">
        <v>0</v>
      </c>
      <c r="N300" s="221">
        <v>0</v>
      </c>
      <c r="O300" s="225">
        <f t="shared" si="12"/>
        <v>0</v>
      </c>
      <c r="P300" s="21">
        <v>0</v>
      </c>
      <c r="Q300" s="223">
        <f t="shared" si="13"/>
        <v>0</v>
      </c>
    </row>
    <row r="301" spans="1:17" ht="12.75">
      <c r="A301" s="217"/>
      <c r="B301" s="217"/>
      <c r="C301" s="217"/>
      <c r="D301" s="217"/>
      <c r="E301" s="217"/>
      <c r="F301" s="224">
        <v>730</v>
      </c>
      <c r="G301" s="218" t="s">
        <v>169</v>
      </c>
      <c r="H301" s="219" t="s">
        <v>171</v>
      </c>
      <c r="I301" s="224" t="s">
        <v>170</v>
      </c>
      <c r="J301" s="219" t="s">
        <v>171</v>
      </c>
      <c r="K301" s="220" t="s">
        <v>174</v>
      </c>
      <c r="L301" s="221">
        <v>0</v>
      </c>
      <c r="M301" s="221">
        <v>0</v>
      </c>
      <c r="N301" s="221">
        <v>0</v>
      </c>
      <c r="O301" s="225">
        <f t="shared" si="12"/>
        <v>0</v>
      </c>
      <c r="P301" s="21">
        <v>0</v>
      </c>
      <c r="Q301" s="223">
        <f t="shared" si="13"/>
        <v>0</v>
      </c>
    </row>
    <row r="302" spans="1:17" ht="12.75">
      <c r="A302" s="217"/>
      <c r="B302" s="217"/>
      <c r="C302" s="217"/>
      <c r="D302" s="217"/>
      <c r="E302" s="217"/>
      <c r="F302" s="224">
        <v>730</v>
      </c>
      <c r="G302" s="218" t="s">
        <v>169</v>
      </c>
      <c r="H302" s="219" t="s">
        <v>171</v>
      </c>
      <c r="I302" s="224" t="s">
        <v>170</v>
      </c>
      <c r="J302" s="219" t="s">
        <v>171</v>
      </c>
      <c r="K302" s="220" t="s">
        <v>174</v>
      </c>
      <c r="L302" s="221">
        <v>0</v>
      </c>
      <c r="M302" s="221">
        <v>0</v>
      </c>
      <c r="N302" s="221">
        <v>0</v>
      </c>
      <c r="O302" s="225">
        <f t="shared" si="12"/>
        <v>0</v>
      </c>
      <c r="P302" s="21">
        <v>0</v>
      </c>
      <c r="Q302" s="223">
        <f t="shared" si="13"/>
        <v>0</v>
      </c>
    </row>
    <row r="303" spans="1:17" ht="12.75">
      <c r="A303" s="217"/>
      <c r="B303" s="217"/>
      <c r="C303" s="217"/>
      <c r="D303" s="217"/>
      <c r="E303" s="217"/>
      <c r="F303" s="224">
        <v>730</v>
      </c>
      <c r="G303" s="218" t="s">
        <v>169</v>
      </c>
      <c r="H303" s="219" t="s">
        <v>171</v>
      </c>
      <c r="I303" s="224" t="s">
        <v>170</v>
      </c>
      <c r="J303" s="219" t="s">
        <v>171</v>
      </c>
      <c r="K303" s="220" t="s">
        <v>174</v>
      </c>
      <c r="L303" s="221">
        <v>0</v>
      </c>
      <c r="M303" s="221">
        <v>0</v>
      </c>
      <c r="N303" s="221">
        <v>0</v>
      </c>
      <c r="O303" s="225">
        <f t="shared" si="12"/>
        <v>0</v>
      </c>
      <c r="P303" s="21">
        <v>0</v>
      </c>
      <c r="Q303" s="223">
        <f t="shared" si="13"/>
        <v>0</v>
      </c>
    </row>
    <row r="304" spans="1:17" ht="12.75">
      <c r="A304" s="217"/>
      <c r="B304" s="217"/>
      <c r="C304" s="217"/>
      <c r="D304" s="217"/>
      <c r="E304" s="217"/>
      <c r="F304" s="224">
        <v>730</v>
      </c>
      <c r="G304" s="218" t="s">
        <v>169</v>
      </c>
      <c r="H304" s="219" t="s">
        <v>171</v>
      </c>
      <c r="I304" s="224" t="s">
        <v>170</v>
      </c>
      <c r="J304" s="219" t="s">
        <v>171</v>
      </c>
      <c r="K304" s="220" t="s">
        <v>174</v>
      </c>
      <c r="L304" s="221">
        <v>0</v>
      </c>
      <c r="M304" s="221">
        <v>0</v>
      </c>
      <c r="N304" s="221">
        <v>0</v>
      </c>
      <c r="O304" s="225">
        <f t="shared" si="12"/>
        <v>0</v>
      </c>
      <c r="P304" s="21">
        <v>0</v>
      </c>
      <c r="Q304" s="223">
        <f t="shared" si="13"/>
        <v>0</v>
      </c>
    </row>
    <row r="305" spans="1:17" ht="12.75">
      <c r="A305" s="217"/>
      <c r="B305" s="217"/>
      <c r="C305" s="217"/>
      <c r="D305" s="217"/>
      <c r="E305" s="217"/>
      <c r="F305" s="224">
        <v>730</v>
      </c>
      <c r="G305" s="218" t="s">
        <v>169</v>
      </c>
      <c r="H305" s="219" t="s">
        <v>171</v>
      </c>
      <c r="I305" s="224" t="s">
        <v>170</v>
      </c>
      <c r="J305" s="219" t="s">
        <v>171</v>
      </c>
      <c r="K305" s="220" t="s">
        <v>174</v>
      </c>
      <c r="L305" s="221">
        <v>0</v>
      </c>
      <c r="M305" s="221">
        <v>0</v>
      </c>
      <c r="N305" s="221">
        <v>0</v>
      </c>
      <c r="O305" s="225">
        <f aca="true" t="shared" si="14" ref="O305:O321">+L305+M305-N305</f>
        <v>0</v>
      </c>
      <c r="P305" s="21">
        <v>0</v>
      </c>
      <c r="Q305" s="223">
        <f aca="true" t="shared" si="15" ref="Q305:Q321">+O305+P305</f>
        <v>0</v>
      </c>
    </row>
    <row r="306" spans="1:17" ht="12.75">
      <c r="A306" s="217"/>
      <c r="B306" s="217"/>
      <c r="C306" s="217"/>
      <c r="D306" s="217"/>
      <c r="E306" s="217"/>
      <c r="F306" s="224">
        <v>730</v>
      </c>
      <c r="G306" s="218" t="s">
        <v>169</v>
      </c>
      <c r="H306" s="219" t="s">
        <v>171</v>
      </c>
      <c r="I306" s="224" t="s">
        <v>170</v>
      </c>
      <c r="J306" s="219" t="s">
        <v>171</v>
      </c>
      <c r="K306" s="220" t="s">
        <v>174</v>
      </c>
      <c r="L306" s="221">
        <v>0</v>
      </c>
      <c r="M306" s="221">
        <v>0</v>
      </c>
      <c r="N306" s="221">
        <v>0</v>
      </c>
      <c r="O306" s="225">
        <f t="shared" si="14"/>
        <v>0</v>
      </c>
      <c r="P306" s="21">
        <v>0</v>
      </c>
      <c r="Q306" s="223">
        <f t="shared" si="15"/>
        <v>0</v>
      </c>
    </row>
    <row r="307" spans="1:17" ht="12.75">
      <c r="A307" s="217"/>
      <c r="B307" s="217"/>
      <c r="C307" s="217"/>
      <c r="D307" s="217"/>
      <c r="E307" s="217"/>
      <c r="F307" s="224">
        <v>730</v>
      </c>
      <c r="G307" s="218" t="s">
        <v>169</v>
      </c>
      <c r="H307" s="219" t="s">
        <v>171</v>
      </c>
      <c r="I307" s="224" t="s">
        <v>170</v>
      </c>
      <c r="J307" s="219" t="s">
        <v>171</v>
      </c>
      <c r="K307" s="220" t="s">
        <v>174</v>
      </c>
      <c r="L307" s="221">
        <v>0</v>
      </c>
      <c r="M307" s="221">
        <v>0</v>
      </c>
      <c r="N307" s="221">
        <v>0</v>
      </c>
      <c r="O307" s="225">
        <f t="shared" si="14"/>
        <v>0</v>
      </c>
      <c r="P307" s="21">
        <v>0</v>
      </c>
      <c r="Q307" s="223">
        <f t="shared" si="15"/>
        <v>0</v>
      </c>
    </row>
    <row r="308" spans="1:17" ht="12.75">
      <c r="A308" s="217"/>
      <c r="B308" s="217"/>
      <c r="C308" s="217"/>
      <c r="D308" s="217"/>
      <c r="E308" s="217"/>
      <c r="F308" s="224">
        <v>730</v>
      </c>
      <c r="G308" s="218" t="s">
        <v>169</v>
      </c>
      <c r="H308" s="219" t="s">
        <v>171</v>
      </c>
      <c r="I308" s="224" t="s">
        <v>170</v>
      </c>
      <c r="J308" s="219" t="s">
        <v>171</v>
      </c>
      <c r="K308" s="220" t="s">
        <v>174</v>
      </c>
      <c r="L308" s="221">
        <v>0</v>
      </c>
      <c r="M308" s="221">
        <v>0</v>
      </c>
      <c r="N308" s="221">
        <v>0</v>
      </c>
      <c r="O308" s="225">
        <f t="shared" si="14"/>
        <v>0</v>
      </c>
      <c r="P308" s="21">
        <v>0</v>
      </c>
      <c r="Q308" s="223">
        <f t="shared" si="15"/>
        <v>0</v>
      </c>
    </row>
    <row r="309" spans="1:17" ht="12.75">
      <c r="A309" s="217"/>
      <c r="B309" s="217"/>
      <c r="C309" s="217"/>
      <c r="D309" s="217"/>
      <c r="E309" s="217"/>
      <c r="F309" s="224">
        <v>730</v>
      </c>
      <c r="G309" s="218" t="s">
        <v>169</v>
      </c>
      <c r="H309" s="219" t="s">
        <v>171</v>
      </c>
      <c r="I309" s="224" t="s">
        <v>170</v>
      </c>
      <c r="J309" s="219" t="s">
        <v>171</v>
      </c>
      <c r="K309" s="220" t="s">
        <v>174</v>
      </c>
      <c r="L309" s="221">
        <v>0</v>
      </c>
      <c r="M309" s="221">
        <v>0</v>
      </c>
      <c r="N309" s="221">
        <v>0</v>
      </c>
      <c r="O309" s="225">
        <f t="shared" si="14"/>
        <v>0</v>
      </c>
      <c r="P309" s="21">
        <v>0</v>
      </c>
      <c r="Q309" s="223">
        <f t="shared" si="15"/>
        <v>0</v>
      </c>
    </row>
    <row r="310" spans="1:17" ht="12.75">
      <c r="A310" s="217"/>
      <c r="B310" s="217"/>
      <c r="C310" s="217"/>
      <c r="D310" s="217"/>
      <c r="E310" s="217"/>
      <c r="F310" s="224">
        <v>730</v>
      </c>
      <c r="G310" s="218" t="s">
        <v>169</v>
      </c>
      <c r="H310" s="219" t="s">
        <v>171</v>
      </c>
      <c r="I310" s="224" t="s">
        <v>170</v>
      </c>
      <c r="J310" s="219" t="s">
        <v>171</v>
      </c>
      <c r="K310" s="220" t="s">
        <v>174</v>
      </c>
      <c r="L310" s="221">
        <v>0</v>
      </c>
      <c r="M310" s="221">
        <v>0</v>
      </c>
      <c r="N310" s="221">
        <v>0</v>
      </c>
      <c r="O310" s="225">
        <f t="shared" si="14"/>
        <v>0</v>
      </c>
      <c r="P310" s="21">
        <v>0</v>
      </c>
      <c r="Q310" s="223">
        <f t="shared" si="15"/>
        <v>0</v>
      </c>
    </row>
    <row r="311" spans="1:17" ht="12.75">
      <c r="A311" s="217"/>
      <c r="B311" s="217"/>
      <c r="C311" s="217"/>
      <c r="D311" s="217"/>
      <c r="E311" s="217"/>
      <c r="F311" s="224">
        <v>730</v>
      </c>
      <c r="G311" s="218" t="s">
        <v>169</v>
      </c>
      <c r="H311" s="219" t="s">
        <v>171</v>
      </c>
      <c r="I311" s="224" t="s">
        <v>170</v>
      </c>
      <c r="J311" s="219" t="s">
        <v>171</v>
      </c>
      <c r="K311" s="220" t="s">
        <v>174</v>
      </c>
      <c r="L311" s="221">
        <v>0</v>
      </c>
      <c r="M311" s="221">
        <v>0</v>
      </c>
      <c r="N311" s="221">
        <v>0</v>
      </c>
      <c r="O311" s="225">
        <f t="shared" si="14"/>
        <v>0</v>
      </c>
      <c r="P311" s="21">
        <v>0</v>
      </c>
      <c r="Q311" s="223">
        <f t="shared" si="15"/>
        <v>0</v>
      </c>
    </row>
    <row r="312" spans="1:17" ht="12.75">
      <c r="A312" s="217"/>
      <c r="B312" s="217"/>
      <c r="C312" s="217"/>
      <c r="D312" s="217"/>
      <c r="E312" s="217"/>
      <c r="F312" s="224">
        <v>730</v>
      </c>
      <c r="G312" s="218" t="s">
        <v>169</v>
      </c>
      <c r="H312" s="219" t="s">
        <v>171</v>
      </c>
      <c r="I312" s="224" t="s">
        <v>170</v>
      </c>
      <c r="J312" s="219" t="s">
        <v>171</v>
      </c>
      <c r="K312" s="220" t="s">
        <v>174</v>
      </c>
      <c r="L312" s="221">
        <v>0</v>
      </c>
      <c r="M312" s="221">
        <v>0</v>
      </c>
      <c r="N312" s="221">
        <v>0</v>
      </c>
      <c r="O312" s="225">
        <f t="shared" si="14"/>
        <v>0</v>
      </c>
      <c r="P312" s="21">
        <v>0</v>
      </c>
      <c r="Q312" s="223">
        <f t="shared" si="15"/>
        <v>0</v>
      </c>
    </row>
    <row r="313" spans="1:17" ht="12.75">
      <c r="A313" s="217"/>
      <c r="B313" s="217"/>
      <c r="C313" s="217"/>
      <c r="D313" s="217"/>
      <c r="E313" s="217"/>
      <c r="F313" s="224">
        <v>730</v>
      </c>
      <c r="G313" s="218" t="s">
        <v>169</v>
      </c>
      <c r="H313" s="219" t="s">
        <v>171</v>
      </c>
      <c r="I313" s="224" t="s">
        <v>170</v>
      </c>
      <c r="J313" s="219" t="s">
        <v>171</v>
      </c>
      <c r="K313" s="220" t="s">
        <v>174</v>
      </c>
      <c r="L313" s="221">
        <v>0</v>
      </c>
      <c r="M313" s="221">
        <v>0</v>
      </c>
      <c r="N313" s="221">
        <v>0</v>
      </c>
      <c r="O313" s="225">
        <f t="shared" si="14"/>
        <v>0</v>
      </c>
      <c r="P313" s="21">
        <v>0</v>
      </c>
      <c r="Q313" s="223">
        <f t="shared" si="15"/>
        <v>0</v>
      </c>
    </row>
    <row r="314" spans="1:17" ht="12.75">
      <c r="A314" s="217"/>
      <c r="B314" s="217"/>
      <c r="C314" s="217"/>
      <c r="D314" s="217"/>
      <c r="E314" s="217"/>
      <c r="F314" s="224">
        <v>730</v>
      </c>
      <c r="G314" s="218" t="s">
        <v>169</v>
      </c>
      <c r="H314" s="219" t="s">
        <v>171</v>
      </c>
      <c r="I314" s="224" t="s">
        <v>170</v>
      </c>
      <c r="J314" s="219" t="s">
        <v>171</v>
      </c>
      <c r="K314" s="220" t="s">
        <v>174</v>
      </c>
      <c r="L314" s="221">
        <v>0</v>
      </c>
      <c r="M314" s="221">
        <v>0</v>
      </c>
      <c r="N314" s="221">
        <v>0</v>
      </c>
      <c r="O314" s="225">
        <f t="shared" si="14"/>
        <v>0</v>
      </c>
      <c r="P314" s="21">
        <v>0</v>
      </c>
      <c r="Q314" s="223">
        <f t="shared" si="15"/>
        <v>0</v>
      </c>
    </row>
    <row r="315" spans="1:17" ht="12.75">
      <c r="A315" s="217"/>
      <c r="B315" s="217"/>
      <c r="C315" s="217"/>
      <c r="D315" s="217"/>
      <c r="E315" s="217"/>
      <c r="F315" s="224">
        <v>730</v>
      </c>
      <c r="G315" s="218" t="s">
        <v>169</v>
      </c>
      <c r="H315" s="219" t="s">
        <v>171</v>
      </c>
      <c r="I315" s="224" t="s">
        <v>170</v>
      </c>
      <c r="J315" s="219" t="s">
        <v>171</v>
      </c>
      <c r="K315" s="220" t="s">
        <v>174</v>
      </c>
      <c r="L315" s="221">
        <v>0</v>
      </c>
      <c r="M315" s="221">
        <v>0</v>
      </c>
      <c r="N315" s="221">
        <v>0</v>
      </c>
      <c r="O315" s="225">
        <f t="shared" si="14"/>
        <v>0</v>
      </c>
      <c r="P315" s="21">
        <v>0</v>
      </c>
      <c r="Q315" s="223">
        <f t="shared" si="15"/>
        <v>0</v>
      </c>
    </row>
    <row r="316" spans="1:17" ht="12.75">
      <c r="A316" s="217"/>
      <c r="B316" s="217"/>
      <c r="C316" s="217"/>
      <c r="D316" s="217"/>
      <c r="E316" s="217"/>
      <c r="F316" s="224">
        <v>730</v>
      </c>
      <c r="G316" s="218" t="s">
        <v>169</v>
      </c>
      <c r="H316" s="219" t="s">
        <v>171</v>
      </c>
      <c r="I316" s="224" t="s">
        <v>170</v>
      </c>
      <c r="J316" s="219" t="s">
        <v>171</v>
      </c>
      <c r="K316" s="220" t="s">
        <v>174</v>
      </c>
      <c r="L316" s="221">
        <v>0</v>
      </c>
      <c r="M316" s="221">
        <v>0</v>
      </c>
      <c r="N316" s="221">
        <v>0</v>
      </c>
      <c r="O316" s="225">
        <f t="shared" si="14"/>
        <v>0</v>
      </c>
      <c r="P316" s="21">
        <v>0</v>
      </c>
      <c r="Q316" s="223">
        <f t="shared" si="15"/>
        <v>0</v>
      </c>
    </row>
    <row r="317" spans="1:17" ht="12.75">
      <c r="A317" s="217"/>
      <c r="B317" s="217"/>
      <c r="C317" s="217"/>
      <c r="D317" s="217"/>
      <c r="E317" s="217"/>
      <c r="F317" s="224">
        <v>730</v>
      </c>
      <c r="G317" s="218" t="s">
        <v>169</v>
      </c>
      <c r="H317" s="219" t="s">
        <v>171</v>
      </c>
      <c r="I317" s="224" t="s">
        <v>170</v>
      </c>
      <c r="J317" s="219" t="s">
        <v>171</v>
      </c>
      <c r="K317" s="220" t="s">
        <v>174</v>
      </c>
      <c r="L317" s="221">
        <v>0</v>
      </c>
      <c r="M317" s="221">
        <v>0</v>
      </c>
      <c r="N317" s="221">
        <v>0</v>
      </c>
      <c r="O317" s="225">
        <f t="shared" si="14"/>
        <v>0</v>
      </c>
      <c r="P317" s="21">
        <v>0</v>
      </c>
      <c r="Q317" s="223">
        <f t="shared" si="15"/>
        <v>0</v>
      </c>
    </row>
    <row r="318" spans="1:17" ht="12.75">
      <c r="A318" s="217"/>
      <c r="B318" s="217"/>
      <c r="C318" s="217"/>
      <c r="D318" s="217"/>
      <c r="E318" s="217"/>
      <c r="F318" s="224">
        <v>730</v>
      </c>
      <c r="G318" s="218" t="s">
        <v>169</v>
      </c>
      <c r="H318" s="219" t="s">
        <v>171</v>
      </c>
      <c r="I318" s="224" t="s">
        <v>170</v>
      </c>
      <c r="J318" s="219" t="s">
        <v>171</v>
      </c>
      <c r="K318" s="220" t="s">
        <v>174</v>
      </c>
      <c r="L318" s="221">
        <v>0</v>
      </c>
      <c r="M318" s="221">
        <v>0</v>
      </c>
      <c r="N318" s="221">
        <v>0</v>
      </c>
      <c r="O318" s="225">
        <f t="shared" si="14"/>
        <v>0</v>
      </c>
      <c r="P318" s="21">
        <v>0</v>
      </c>
      <c r="Q318" s="223">
        <f t="shared" si="15"/>
        <v>0</v>
      </c>
    </row>
    <row r="319" spans="1:17" ht="12.75">
      <c r="A319" s="217"/>
      <c r="B319" s="217"/>
      <c r="C319" s="217"/>
      <c r="D319" s="217"/>
      <c r="E319" s="217"/>
      <c r="F319" s="224">
        <v>730</v>
      </c>
      <c r="G319" s="218" t="s">
        <v>169</v>
      </c>
      <c r="H319" s="219" t="s">
        <v>171</v>
      </c>
      <c r="I319" s="224" t="s">
        <v>170</v>
      </c>
      <c r="J319" s="219" t="s">
        <v>171</v>
      </c>
      <c r="K319" s="220" t="s">
        <v>174</v>
      </c>
      <c r="L319" s="221">
        <v>0</v>
      </c>
      <c r="M319" s="221">
        <v>0</v>
      </c>
      <c r="N319" s="221">
        <v>0</v>
      </c>
      <c r="O319" s="225">
        <f t="shared" si="14"/>
        <v>0</v>
      </c>
      <c r="P319" s="21">
        <v>0</v>
      </c>
      <c r="Q319" s="223">
        <f t="shared" si="15"/>
        <v>0</v>
      </c>
    </row>
    <row r="320" spans="1:17" ht="12.75">
      <c r="A320" s="217"/>
      <c r="B320" s="217"/>
      <c r="C320" s="217"/>
      <c r="D320" s="217"/>
      <c r="E320" s="217"/>
      <c r="F320" s="824" t="s">
        <v>194</v>
      </c>
      <c r="G320" s="824"/>
      <c r="H320" s="824"/>
      <c r="I320" s="824"/>
      <c r="J320" s="824"/>
      <c r="K320" s="220" t="s">
        <v>174</v>
      </c>
      <c r="L320" s="221">
        <v>0</v>
      </c>
      <c r="M320" s="221">
        <v>0</v>
      </c>
      <c r="N320" s="221">
        <v>0</v>
      </c>
      <c r="O320" s="225">
        <f t="shared" si="14"/>
        <v>0</v>
      </c>
      <c r="P320" s="21">
        <v>0</v>
      </c>
      <c r="Q320" s="223">
        <f t="shared" si="15"/>
        <v>0</v>
      </c>
    </row>
    <row r="321" spans="1:17" ht="12.75">
      <c r="A321" s="217"/>
      <c r="B321" s="217"/>
      <c r="C321" s="217"/>
      <c r="D321" s="217"/>
      <c r="E321" s="217"/>
      <c r="F321" s="218" t="s">
        <v>169</v>
      </c>
      <c r="G321" s="218" t="s">
        <v>169</v>
      </c>
      <c r="H321" s="218" t="s">
        <v>169</v>
      </c>
      <c r="I321" s="218" t="s">
        <v>169</v>
      </c>
      <c r="J321" s="218" t="s">
        <v>169</v>
      </c>
      <c r="K321" s="220" t="s">
        <v>174</v>
      </c>
      <c r="L321" s="221">
        <v>0</v>
      </c>
      <c r="M321" s="221">
        <v>0</v>
      </c>
      <c r="N321" s="221">
        <v>0</v>
      </c>
      <c r="O321" s="225">
        <f t="shared" si="14"/>
        <v>0</v>
      </c>
      <c r="P321" s="21">
        <v>0</v>
      </c>
      <c r="Q321" s="223">
        <f t="shared" si="15"/>
        <v>0</v>
      </c>
    </row>
    <row r="322" spans="1:17" ht="12.75">
      <c r="A322" s="217"/>
      <c r="B322" s="217"/>
      <c r="C322" s="217"/>
      <c r="D322" s="217"/>
      <c r="E322" s="217"/>
      <c r="F322" s="218" t="s">
        <v>169</v>
      </c>
      <c r="G322" s="218" t="s">
        <v>169</v>
      </c>
      <c r="H322" s="218" t="s">
        <v>169</v>
      </c>
      <c r="I322" s="218" t="s">
        <v>169</v>
      </c>
      <c r="J322" s="218" t="s">
        <v>169</v>
      </c>
      <c r="K322" s="220" t="s">
        <v>174</v>
      </c>
      <c r="L322" s="221">
        <v>0</v>
      </c>
      <c r="M322" s="221">
        <v>0</v>
      </c>
      <c r="N322" s="221">
        <v>0</v>
      </c>
      <c r="O322" s="225">
        <f aca="true" t="shared" si="16" ref="O322:O385">+L322+M322-N322</f>
        <v>0</v>
      </c>
      <c r="P322" s="21">
        <v>0</v>
      </c>
      <c r="Q322" s="223">
        <f aca="true" t="shared" si="17" ref="Q322:Q385">+O322+P322</f>
        <v>0</v>
      </c>
    </row>
    <row r="323" spans="1:17" ht="12.75">
      <c r="A323" s="217"/>
      <c r="B323" s="217"/>
      <c r="C323" s="217"/>
      <c r="D323" s="217"/>
      <c r="E323" s="217"/>
      <c r="F323" s="218" t="s">
        <v>169</v>
      </c>
      <c r="G323" s="218" t="s">
        <v>169</v>
      </c>
      <c r="H323" s="218" t="s">
        <v>169</v>
      </c>
      <c r="I323" s="218" t="s">
        <v>169</v>
      </c>
      <c r="J323" s="218" t="s">
        <v>169</v>
      </c>
      <c r="K323" s="220" t="s">
        <v>174</v>
      </c>
      <c r="L323" s="221">
        <v>0</v>
      </c>
      <c r="M323" s="221">
        <v>0</v>
      </c>
      <c r="N323" s="221">
        <v>0</v>
      </c>
      <c r="O323" s="225">
        <f t="shared" si="16"/>
        <v>0</v>
      </c>
      <c r="P323" s="21">
        <v>0</v>
      </c>
      <c r="Q323" s="223">
        <f t="shared" si="17"/>
        <v>0</v>
      </c>
    </row>
    <row r="324" spans="1:17" ht="12.75">
      <c r="A324" s="217"/>
      <c r="B324" s="217"/>
      <c r="C324" s="217"/>
      <c r="D324" s="217"/>
      <c r="E324" s="217"/>
      <c r="F324" s="218" t="s">
        <v>169</v>
      </c>
      <c r="G324" s="218" t="s">
        <v>169</v>
      </c>
      <c r="H324" s="218" t="s">
        <v>169</v>
      </c>
      <c r="I324" s="218" t="s">
        <v>169</v>
      </c>
      <c r="J324" s="218" t="s">
        <v>169</v>
      </c>
      <c r="K324" s="220" t="s">
        <v>174</v>
      </c>
      <c r="L324" s="221">
        <v>0</v>
      </c>
      <c r="M324" s="221">
        <v>0</v>
      </c>
      <c r="N324" s="221">
        <v>0</v>
      </c>
      <c r="O324" s="225">
        <f t="shared" si="16"/>
        <v>0</v>
      </c>
      <c r="P324" s="21">
        <v>0</v>
      </c>
      <c r="Q324" s="223">
        <f t="shared" si="17"/>
        <v>0</v>
      </c>
    </row>
    <row r="325" spans="1:17" ht="12.75">
      <c r="A325" s="217"/>
      <c r="B325" s="217"/>
      <c r="C325" s="217"/>
      <c r="D325" s="217"/>
      <c r="E325" s="217"/>
      <c r="F325" s="218" t="s">
        <v>169</v>
      </c>
      <c r="G325" s="218" t="s">
        <v>169</v>
      </c>
      <c r="H325" s="218" t="s">
        <v>169</v>
      </c>
      <c r="I325" s="218" t="s">
        <v>169</v>
      </c>
      <c r="J325" s="218" t="s">
        <v>169</v>
      </c>
      <c r="K325" s="220" t="s">
        <v>174</v>
      </c>
      <c r="L325" s="221">
        <v>0</v>
      </c>
      <c r="M325" s="221">
        <v>0</v>
      </c>
      <c r="N325" s="221">
        <v>0</v>
      </c>
      <c r="O325" s="225">
        <f t="shared" si="16"/>
        <v>0</v>
      </c>
      <c r="P325" s="21">
        <v>0</v>
      </c>
      <c r="Q325" s="223">
        <f t="shared" si="17"/>
        <v>0</v>
      </c>
    </row>
    <row r="326" spans="1:17" ht="12.75">
      <c r="A326" s="217"/>
      <c r="B326" s="217"/>
      <c r="C326" s="217"/>
      <c r="D326" s="217"/>
      <c r="E326" s="217"/>
      <c r="F326" s="218" t="s">
        <v>169</v>
      </c>
      <c r="G326" s="218" t="s">
        <v>169</v>
      </c>
      <c r="H326" s="218" t="s">
        <v>169</v>
      </c>
      <c r="I326" s="218" t="s">
        <v>169</v>
      </c>
      <c r="J326" s="218" t="s">
        <v>169</v>
      </c>
      <c r="K326" s="220" t="s">
        <v>174</v>
      </c>
      <c r="L326" s="221">
        <v>0</v>
      </c>
      <c r="M326" s="221">
        <v>0</v>
      </c>
      <c r="N326" s="221">
        <v>0</v>
      </c>
      <c r="O326" s="225">
        <f t="shared" si="16"/>
        <v>0</v>
      </c>
      <c r="P326" s="21">
        <v>0</v>
      </c>
      <c r="Q326" s="223">
        <f t="shared" si="17"/>
        <v>0</v>
      </c>
    </row>
    <row r="327" spans="1:17" ht="12.75">
      <c r="A327" s="217"/>
      <c r="B327" s="217"/>
      <c r="C327" s="217"/>
      <c r="D327" s="217"/>
      <c r="E327" s="217"/>
      <c r="F327" s="218" t="s">
        <v>169</v>
      </c>
      <c r="G327" s="218" t="s">
        <v>169</v>
      </c>
      <c r="H327" s="218" t="s">
        <v>169</v>
      </c>
      <c r="I327" s="218" t="s">
        <v>169</v>
      </c>
      <c r="J327" s="218" t="s">
        <v>169</v>
      </c>
      <c r="K327" s="220" t="s">
        <v>174</v>
      </c>
      <c r="L327" s="221">
        <v>0</v>
      </c>
      <c r="M327" s="221">
        <v>0</v>
      </c>
      <c r="N327" s="221">
        <v>0</v>
      </c>
      <c r="O327" s="225">
        <f t="shared" si="16"/>
        <v>0</v>
      </c>
      <c r="P327" s="21">
        <v>0</v>
      </c>
      <c r="Q327" s="223">
        <f t="shared" si="17"/>
        <v>0</v>
      </c>
    </row>
    <row r="328" spans="1:17" ht="12.75">
      <c r="A328" s="217"/>
      <c r="B328" s="217"/>
      <c r="C328" s="217"/>
      <c r="D328" s="217"/>
      <c r="E328" s="217"/>
      <c r="F328" s="218" t="s">
        <v>169</v>
      </c>
      <c r="G328" s="218" t="s">
        <v>169</v>
      </c>
      <c r="H328" s="218" t="s">
        <v>169</v>
      </c>
      <c r="I328" s="218" t="s">
        <v>169</v>
      </c>
      <c r="J328" s="218" t="s">
        <v>169</v>
      </c>
      <c r="K328" s="220" t="s">
        <v>174</v>
      </c>
      <c r="L328" s="221">
        <v>0</v>
      </c>
      <c r="M328" s="221">
        <v>0</v>
      </c>
      <c r="N328" s="221">
        <v>0</v>
      </c>
      <c r="O328" s="225">
        <f t="shared" si="16"/>
        <v>0</v>
      </c>
      <c r="P328" s="21">
        <v>0</v>
      </c>
      <c r="Q328" s="223">
        <f t="shared" si="17"/>
        <v>0</v>
      </c>
    </row>
    <row r="329" spans="1:17" ht="12.75">
      <c r="A329" s="217"/>
      <c r="B329" s="217"/>
      <c r="C329" s="217"/>
      <c r="D329" s="217"/>
      <c r="E329" s="217"/>
      <c r="F329" s="218" t="s">
        <v>169</v>
      </c>
      <c r="G329" s="218" t="s">
        <v>169</v>
      </c>
      <c r="H329" s="218" t="s">
        <v>169</v>
      </c>
      <c r="I329" s="218" t="s">
        <v>169</v>
      </c>
      <c r="J329" s="218" t="s">
        <v>169</v>
      </c>
      <c r="K329" s="220" t="s">
        <v>174</v>
      </c>
      <c r="L329" s="221">
        <v>0</v>
      </c>
      <c r="M329" s="221">
        <v>0</v>
      </c>
      <c r="N329" s="221">
        <v>0</v>
      </c>
      <c r="O329" s="225">
        <f t="shared" si="16"/>
        <v>0</v>
      </c>
      <c r="P329" s="21">
        <v>0</v>
      </c>
      <c r="Q329" s="223">
        <f t="shared" si="17"/>
        <v>0</v>
      </c>
    </row>
    <row r="330" spans="1:17" ht="12.75">
      <c r="A330" s="217"/>
      <c r="B330" s="217"/>
      <c r="C330" s="217"/>
      <c r="D330" s="217"/>
      <c r="E330" s="217"/>
      <c r="F330" s="218" t="s">
        <v>169</v>
      </c>
      <c r="G330" s="218" t="s">
        <v>169</v>
      </c>
      <c r="H330" s="218" t="s">
        <v>169</v>
      </c>
      <c r="I330" s="218" t="s">
        <v>169</v>
      </c>
      <c r="J330" s="218" t="s">
        <v>169</v>
      </c>
      <c r="K330" s="220" t="s">
        <v>174</v>
      </c>
      <c r="L330" s="221">
        <v>0</v>
      </c>
      <c r="M330" s="221">
        <v>0</v>
      </c>
      <c r="N330" s="221">
        <v>0</v>
      </c>
      <c r="O330" s="225">
        <f t="shared" si="16"/>
        <v>0</v>
      </c>
      <c r="P330" s="21">
        <v>0</v>
      </c>
      <c r="Q330" s="223">
        <f t="shared" si="17"/>
        <v>0</v>
      </c>
    </row>
    <row r="331" spans="1:17" ht="12.75">
      <c r="A331" s="217"/>
      <c r="B331" s="217"/>
      <c r="C331" s="217"/>
      <c r="D331" s="217"/>
      <c r="E331" s="217"/>
      <c r="F331" s="218" t="s">
        <v>169</v>
      </c>
      <c r="G331" s="218" t="s">
        <v>169</v>
      </c>
      <c r="H331" s="218" t="s">
        <v>169</v>
      </c>
      <c r="I331" s="218" t="s">
        <v>169</v>
      </c>
      <c r="J331" s="218" t="s">
        <v>169</v>
      </c>
      <c r="K331" s="220" t="s">
        <v>174</v>
      </c>
      <c r="L331" s="221">
        <v>0</v>
      </c>
      <c r="M331" s="221">
        <v>0</v>
      </c>
      <c r="N331" s="221">
        <v>0</v>
      </c>
      <c r="O331" s="225">
        <f t="shared" si="16"/>
        <v>0</v>
      </c>
      <c r="P331" s="21">
        <v>0</v>
      </c>
      <c r="Q331" s="223">
        <f t="shared" si="17"/>
        <v>0</v>
      </c>
    </row>
    <row r="332" spans="1:17" ht="12.75">
      <c r="A332" s="217"/>
      <c r="B332" s="217"/>
      <c r="C332" s="217"/>
      <c r="D332" s="217"/>
      <c r="E332" s="217"/>
      <c r="F332" s="218" t="s">
        <v>169</v>
      </c>
      <c r="G332" s="218" t="s">
        <v>169</v>
      </c>
      <c r="H332" s="218" t="s">
        <v>169</v>
      </c>
      <c r="I332" s="218" t="s">
        <v>169</v>
      </c>
      <c r="J332" s="218" t="s">
        <v>169</v>
      </c>
      <c r="K332" s="220" t="s">
        <v>174</v>
      </c>
      <c r="L332" s="221">
        <v>0</v>
      </c>
      <c r="M332" s="221">
        <v>0</v>
      </c>
      <c r="N332" s="221">
        <v>0</v>
      </c>
      <c r="O332" s="225">
        <f t="shared" si="16"/>
        <v>0</v>
      </c>
      <c r="P332" s="21">
        <v>0</v>
      </c>
      <c r="Q332" s="223">
        <f t="shared" si="17"/>
        <v>0</v>
      </c>
    </row>
    <row r="333" spans="1:17" ht="12.75">
      <c r="A333" s="217"/>
      <c r="B333" s="217"/>
      <c r="C333" s="217"/>
      <c r="D333" s="217"/>
      <c r="E333" s="217"/>
      <c r="F333" s="218" t="s">
        <v>169</v>
      </c>
      <c r="G333" s="218" t="s">
        <v>169</v>
      </c>
      <c r="H333" s="218" t="s">
        <v>169</v>
      </c>
      <c r="I333" s="218" t="s">
        <v>169</v>
      </c>
      <c r="J333" s="218" t="s">
        <v>169</v>
      </c>
      <c r="K333" s="220" t="s">
        <v>174</v>
      </c>
      <c r="L333" s="221">
        <v>0</v>
      </c>
      <c r="M333" s="221">
        <v>0</v>
      </c>
      <c r="N333" s="221">
        <v>0</v>
      </c>
      <c r="O333" s="225">
        <f t="shared" si="16"/>
        <v>0</v>
      </c>
      <c r="P333" s="21">
        <v>0</v>
      </c>
      <c r="Q333" s="223">
        <f t="shared" si="17"/>
        <v>0</v>
      </c>
    </row>
    <row r="334" spans="1:17" ht="12.75">
      <c r="A334" s="217"/>
      <c r="B334" s="217"/>
      <c r="C334" s="217"/>
      <c r="D334" s="217"/>
      <c r="E334" s="217"/>
      <c r="F334" s="218" t="s">
        <v>169</v>
      </c>
      <c r="G334" s="218" t="s">
        <v>169</v>
      </c>
      <c r="H334" s="218" t="s">
        <v>169</v>
      </c>
      <c r="I334" s="218" t="s">
        <v>169</v>
      </c>
      <c r="J334" s="218" t="s">
        <v>169</v>
      </c>
      <c r="K334" s="220" t="s">
        <v>174</v>
      </c>
      <c r="L334" s="221">
        <v>0</v>
      </c>
      <c r="M334" s="221">
        <v>0</v>
      </c>
      <c r="N334" s="221">
        <v>0</v>
      </c>
      <c r="O334" s="225">
        <f t="shared" si="16"/>
        <v>0</v>
      </c>
      <c r="P334" s="21">
        <v>0</v>
      </c>
      <c r="Q334" s="223">
        <f t="shared" si="17"/>
        <v>0</v>
      </c>
    </row>
    <row r="335" spans="1:17" ht="12.75">
      <c r="A335" s="217"/>
      <c r="B335" s="217"/>
      <c r="C335" s="217"/>
      <c r="D335" s="217"/>
      <c r="E335" s="217"/>
      <c r="F335" s="218" t="s">
        <v>169</v>
      </c>
      <c r="G335" s="218" t="s">
        <v>169</v>
      </c>
      <c r="H335" s="218" t="s">
        <v>169</v>
      </c>
      <c r="I335" s="218" t="s">
        <v>169</v>
      </c>
      <c r="J335" s="218" t="s">
        <v>169</v>
      </c>
      <c r="K335" s="220" t="s">
        <v>174</v>
      </c>
      <c r="L335" s="221">
        <v>0</v>
      </c>
      <c r="M335" s="221">
        <v>0</v>
      </c>
      <c r="N335" s="221">
        <v>0</v>
      </c>
      <c r="O335" s="225">
        <f t="shared" si="16"/>
        <v>0</v>
      </c>
      <c r="P335" s="21">
        <v>0</v>
      </c>
      <c r="Q335" s="223">
        <f t="shared" si="17"/>
        <v>0</v>
      </c>
    </row>
    <row r="336" spans="1:17" ht="12.75">
      <c r="A336" s="217"/>
      <c r="B336" s="217"/>
      <c r="C336" s="217"/>
      <c r="D336" s="217"/>
      <c r="E336" s="217"/>
      <c r="F336" s="218" t="s">
        <v>169</v>
      </c>
      <c r="G336" s="218" t="s">
        <v>169</v>
      </c>
      <c r="H336" s="218" t="s">
        <v>169</v>
      </c>
      <c r="I336" s="218" t="s">
        <v>169</v>
      </c>
      <c r="J336" s="218" t="s">
        <v>169</v>
      </c>
      <c r="K336" s="220" t="s">
        <v>174</v>
      </c>
      <c r="L336" s="221">
        <v>0</v>
      </c>
      <c r="M336" s="221">
        <v>0</v>
      </c>
      <c r="N336" s="221">
        <v>0</v>
      </c>
      <c r="O336" s="225">
        <f t="shared" si="16"/>
        <v>0</v>
      </c>
      <c r="P336" s="21">
        <v>0</v>
      </c>
      <c r="Q336" s="223">
        <f t="shared" si="17"/>
        <v>0</v>
      </c>
    </row>
    <row r="337" spans="1:17" ht="12.75">
      <c r="A337" s="217"/>
      <c r="B337" s="217"/>
      <c r="C337" s="217"/>
      <c r="D337" s="217"/>
      <c r="E337" s="217"/>
      <c r="F337" s="218" t="s">
        <v>169</v>
      </c>
      <c r="G337" s="218" t="s">
        <v>169</v>
      </c>
      <c r="H337" s="218" t="s">
        <v>169</v>
      </c>
      <c r="I337" s="218" t="s">
        <v>169</v>
      </c>
      <c r="J337" s="218" t="s">
        <v>169</v>
      </c>
      <c r="K337" s="220" t="s">
        <v>174</v>
      </c>
      <c r="L337" s="221">
        <v>0</v>
      </c>
      <c r="M337" s="221">
        <v>0</v>
      </c>
      <c r="N337" s="221">
        <v>0</v>
      </c>
      <c r="O337" s="225">
        <f t="shared" si="16"/>
        <v>0</v>
      </c>
      <c r="P337" s="21">
        <v>0</v>
      </c>
      <c r="Q337" s="223">
        <f t="shared" si="17"/>
        <v>0</v>
      </c>
    </row>
    <row r="338" spans="1:17" ht="12.75">
      <c r="A338" s="217"/>
      <c r="B338" s="217"/>
      <c r="C338" s="217"/>
      <c r="D338" s="217"/>
      <c r="E338" s="217"/>
      <c r="F338" s="218" t="s">
        <v>169</v>
      </c>
      <c r="G338" s="218" t="s">
        <v>169</v>
      </c>
      <c r="H338" s="218" t="s">
        <v>169</v>
      </c>
      <c r="I338" s="218" t="s">
        <v>169</v>
      </c>
      <c r="J338" s="218" t="s">
        <v>169</v>
      </c>
      <c r="K338" s="220" t="s">
        <v>174</v>
      </c>
      <c r="L338" s="221">
        <v>0</v>
      </c>
      <c r="M338" s="221">
        <v>0</v>
      </c>
      <c r="N338" s="221">
        <v>0</v>
      </c>
      <c r="O338" s="225">
        <f t="shared" si="16"/>
        <v>0</v>
      </c>
      <c r="P338" s="21">
        <v>0</v>
      </c>
      <c r="Q338" s="223">
        <f t="shared" si="17"/>
        <v>0</v>
      </c>
    </row>
    <row r="339" spans="1:17" ht="12.75">
      <c r="A339" s="217"/>
      <c r="B339" s="217"/>
      <c r="C339" s="217"/>
      <c r="D339" s="217"/>
      <c r="E339" s="217"/>
      <c r="F339" s="218" t="s">
        <v>169</v>
      </c>
      <c r="G339" s="218" t="s">
        <v>169</v>
      </c>
      <c r="H339" s="218" t="s">
        <v>169</v>
      </c>
      <c r="I339" s="218" t="s">
        <v>169</v>
      </c>
      <c r="J339" s="218" t="s">
        <v>169</v>
      </c>
      <c r="K339" s="220" t="s">
        <v>174</v>
      </c>
      <c r="L339" s="221">
        <v>0</v>
      </c>
      <c r="M339" s="221">
        <v>0</v>
      </c>
      <c r="N339" s="221">
        <v>0</v>
      </c>
      <c r="O339" s="225">
        <f t="shared" si="16"/>
        <v>0</v>
      </c>
      <c r="P339" s="21">
        <v>0</v>
      </c>
      <c r="Q339" s="223">
        <f t="shared" si="17"/>
        <v>0</v>
      </c>
    </row>
    <row r="340" spans="1:17" ht="12.75">
      <c r="A340" s="217"/>
      <c r="B340" s="217"/>
      <c r="C340" s="217"/>
      <c r="D340" s="217"/>
      <c r="E340" s="217"/>
      <c r="F340" s="218" t="s">
        <v>169</v>
      </c>
      <c r="G340" s="218" t="s">
        <v>169</v>
      </c>
      <c r="H340" s="218" t="s">
        <v>169</v>
      </c>
      <c r="I340" s="218" t="s">
        <v>169</v>
      </c>
      <c r="J340" s="218" t="s">
        <v>169</v>
      </c>
      <c r="K340" s="220" t="s">
        <v>174</v>
      </c>
      <c r="L340" s="221">
        <v>0</v>
      </c>
      <c r="M340" s="221">
        <v>0</v>
      </c>
      <c r="N340" s="221">
        <v>0</v>
      </c>
      <c r="O340" s="225">
        <f t="shared" si="16"/>
        <v>0</v>
      </c>
      <c r="P340" s="21">
        <v>0</v>
      </c>
      <c r="Q340" s="223">
        <f t="shared" si="17"/>
        <v>0</v>
      </c>
    </row>
    <row r="341" spans="1:17" ht="12.75">
      <c r="A341" s="217"/>
      <c r="B341" s="217"/>
      <c r="C341" s="217"/>
      <c r="D341" s="217"/>
      <c r="E341" s="217"/>
      <c r="F341" s="218" t="s">
        <v>169</v>
      </c>
      <c r="G341" s="218" t="s">
        <v>169</v>
      </c>
      <c r="H341" s="218" t="s">
        <v>169</v>
      </c>
      <c r="I341" s="218" t="s">
        <v>169</v>
      </c>
      <c r="J341" s="218" t="s">
        <v>169</v>
      </c>
      <c r="K341" s="220" t="s">
        <v>174</v>
      </c>
      <c r="L341" s="221">
        <v>0</v>
      </c>
      <c r="M341" s="221">
        <v>0</v>
      </c>
      <c r="N341" s="221">
        <v>0</v>
      </c>
      <c r="O341" s="225">
        <f t="shared" si="16"/>
        <v>0</v>
      </c>
      <c r="P341" s="21">
        <v>0</v>
      </c>
      <c r="Q341" s="223">
        <f t="shared" si="17"/>
        <v>0</v>
      </c>
    </row>
    <row r="342" spans="1:17" ht="12.75">
      <c r="A342" s="217"/>
      <c r="B342" s="217"/>
      <c r="C342" s="217"/>
      <c r="D342" s="217"/>
      <c r="E342" s="217"/>
      <c r="F342" s="218" t="s">
        <v>169</v>
      </c>
      <c r="G342" s="218" t="s">
        <v>169</v>
      </c>
      <c r="H342" s="218" t="s">
        <v>169</v>
      </c>
      <c r="I342" s="218" t="s">
        <v>169</v>
      </c>
      <c r="J342" s="218" t="s">
        <v>169</v>
      </c>
      <c r="K342" s="220" t="s">
        <v>174</v>
      </c>
      <c r="L342" s="221">
        <v>0</v>
      </c>
      <c r="M342" s="221">
        <v>0</v>
      </c>
      <c r="N342" s="221">
        <v>0</v>
      </c>
      <c r="O342" s="225">
        <f t="shared" si="16"/>
        <v>0</v>
      </c>
      <c r="P342" s="21">
        <v>0</v>
      </c>
      <c r="Q342" s="223">
        <f t="shared" si="17"/>
        <v>0</v>
      </c>
    </row>
    <row r="343" spans="1:17" ht="12.75">
      <c r="A343" s="217"/>
      <c r="B343" s="217"/>
      <c r="C343" s="217"/>
      <c r="D343" s="217"/>
      <c r="E343" s="217"/>
      <c r="F343" s="218" t="s">
        <v>169</v>
      </c>
      <c r="G343" s="218" t="s">
        <v>169</v>
      </c>
      <c r="H343" s="218" t="s">
        <v>169</v>
      </c>
      <c r="I343" s="218" t="s">
        <v>169</v>
      </c>
      <c r="J343" s="218" t="s">
        <v>169</v>
      </c>
      <c r="K343" s="220" t="s">
        <v>174</v>
      </c>
      <c r="L343" s="221">
        <v>0</v>
      </c>
      <c r="M343" s="221">
        <v>0</v>
      </c>
      <c r="N343" s="221">
        <v>0</v>
      </c>
      <c r="O343" s="225">
        <f t="shared" si="16"/>
        <v>0</v>
      </c>
      <c r="P343" s="21">
        <v>0</v>
      </c>
      <c r="Q343" s="223">
        <f t="shared" si="17"/>
        <v>0</v>
      </c>
    </row>
    <row r="344" spans="1:17" ht="12.75">
      <c r="A344" s="217"/>
      <c r="B344" s="217"/>
      <c r="C344" s="217"/>
      <c r="D344" s="217"/>
      <c r="E344" s="217"/>
      <c r="F344" s="218" t="s">
        <v>169</v>
      </c>
      <c r="G344" s="218" t="s">
        <v>169</v>
      </c>
      <c r="H344" s="218" t="s">
        <v>169</v>
      </c>
      <c r="I344" s="218" t="s">
        <v>169</v>
      </c>
      <c r="J344" s="218" t="s">
        <v>169</v>
      </c>
      <c r="K344" s="220" t="s">
        <v>174</v>
      </c>
      <c r="L344" s="221">
        <v>0</v>
      </c>
      <c r="M344" s="221">
        <v>0</v>
      </c>
      <c r="N344" s="221">
        <v>0</v>
      </c>
      <c r="O344" s="225">
        <f t="shared" si="16"/>
        <v>0</v>
      </c>
      <c r="P344" s="21">
        <v>0</v>
      </c>
      <c r="Q344" s="223">
        <f t="shared" si="17"/>
        <v>0</v>
      </c>
    </row>
    <row r="345" spans="1:17" ht="12.75">
      <c r="A345" s="217"/>
      <c r="B345" s="217"/>
      <c r="C345" s="217"/>
      <c r="D345" s="217"/>
      <c r="E345" s="217"/>
      <c r="F345" s="218" t="s">
        <v>169</v>
      </c>
      <c r="G345" s="218" t="s">
        <v>169</v>
      </c>
      <c r="H345" s="218" t="s">
        <v>169</v>
      </c>
      <c r="I345" s="218" t="s">
        <v>169</v>
      </c>
      <c r="J345" s="218" t="s">
        <v>169</v>
      </c>
      <c r="K345" s="220" t="s">
        <v>174</v>
      </c>
      <c r="L345" s="221">
        <v>0</v>
      </c>
      <c r="M345" s="221">
        <v>0</v>
      </c>
      <c r="N345" s="221">
        <v>0</v>
      </c>
      <c r="O345" s="225">
        <f t="shared" si="16"/>
        <v>0</v>
      </c>
      <c r="P345" s="21">
        <v>0</v>
      </c>
      <c r="Q345" s="223">
        <f t="shared" si="17"/>
        <v>0</v>
      </c>
    </row>
    <row r="346" spans="1:17" ht="12.75">
      <c r="A346" s="217"/>
      <c r="B346" s="217"/>
      <c r="C346" s="217"/>
      <c r="D346" s="217"/>
      <c r="E346" s="217"/>
      <c r="F346" s="218" t="s">
        <v>169</v>
      </c>
      <c r="G346" s="218" t="s">
        <v>169</v>
      </c>
      <c r="H346" s="218" t="s">
        <v>169</v>
      </c>
      <c r="I346" s="218" t="s">
        <v>169</v>
      </c>
      <c r="J346" s="218" t="s">
        <v>169</v>
      </c>
      <c r="K346" s="220" t="s">
        <v>174</v>
      </c>
      <c r="L346" s="221">
        <v>0</v>
      </c>
      <c r="M346" s="221">
        <v>0</v>
      </c>
      <c r="N346" s="221">
        <v>0</v>
      </c>
      <c r="O346" s="225">
        <f t="shared" si="16"/>
        <v>0</v>
      </c>
      <c r="P346" s="21">
        <v>0</v>
      </c>
      <c r="Q346" s="223">
        <f t="shared" si="17"/>
        <v>0</v>
      </c>
    </row>
    <row r="347" spans="1:17" ht="12.75">
      <c r="A347" s="217"/>
      <c r="B347" s="217"/>
      <c r="C347" s="217"/>
      <c r="D347" s="217"/>
      <c r="E347" s="217"/>
      <c r="F347" s="218" t="s">
        <v>169</v>
      </c>
      <c r="G347" s="218" t="s">
        <v>169</v>
      </c>
      <c r="H347" s="218" t="s">
        <v>169</v>
      </c>
      <c r="I347" s="218" t="s">
        <v>169</v>
      </c>
      <c r="J347" s="218" t="s">
        <v>169</v>
      </c>
      <c r="K347" s="220" t="s">
        <v>174</v>
      </c>
      <c r="L347" s="221">
        <v>0</v>
      </c>
      <c r="M347" s="221">
        <v>0</v>
      </c>
      <c r="N347" s="221">
        <v>0</v>
      </c>
      <c r="O347" s="225">
        <f t="shared" si="16"/>
        <v>0</v>
      </c>
      <c r="P347" s="21">
        <v>0</v>
      </c>
      <c r="Q347" s="223">
        <f t="shared" si="17"/>
        <v>0</v>
      </c>
    </row>
    <row r="348" spans="1:17" ht="12.75">
      <c r="A348" s="217"/>
      <c r="B348" s="217"/>
      <c r="C348" s="217"/>
      <c r="D348" s="217"/>
      <c r="E348" s="217"/>
      <c r="F348" s="218" t="s">
        <v>169</v>
      </c>
      <c r="G348" s="218" t="s">
        <v>169</v>
      </c>
      <c r="H348" s="218" t="s">
        <v>169</v>
      </c>
      <c r="I348" s="218" t="s">
        <v>169</v>
      </c>
      <c r="J348" s="218" t="s">
        <v>169</v>
      </c>
      <c r="K348" s="220" t="s">
        <v>174</v>
      </c>
      <c r="L348" s="221">
        <v>0</v>
      </c>
      <c r="M348" s="221">
        <v>0</v>
      </c>
      <c r="N348" s="221">
        <v>0</v>
      </c>
      <c r="O348" s="225">
        <f t="shared" si="16"/>
        <v>0</v>
      </c>
      <c r="P348" s="21">
        <v>0</v>
      </c>
      <c r="Q348" s="223">
        <f t="shared" si="17"/>
        <v>0</v>
      </c>
    </row>
    <row r="349" spans="1:17" ht="12.75">
      <c r="A349" s="217"/>
      <c r="B349" s="217"/>
      <c r="C349" s="217"/>
      <c r="D349" s="217"/>
      <c r="E349" s="217"/>
      <c r="F349" s="218" t="s">
        <v>169</v>
      </c>
      <c r="G349" s="218" t="s">
        <v>169</v>
      </c>
      <c r="H349" s="218" t="s">
        <v>169</v>
      </c>
      <c r="I349" s="218" t="s">
        <v>169</v>
      </c>
      <c r="J349" s="218" t="s">
        <v>169</v>
      </c>
      <c r="K349" s="220" t="s">
        <v>174</v>
      </c>
      <c r="L349" s="221">
        <v>0</v>
      </c>
      <c r="M349" s="221">
        <v>0</v>
      </c>
      <c r="N349" s="221">
        <v>0</v>
      </c>
      <c r="O349" s="225">
        <f t="shared" si="16"/>
        <v>0</v>
      </c>
      <c r="P349" s="21">
        <v>0</v>
      </c>
      <c r="Q349" s="223">
        <f t="shared" si="17"/>
        <v>0</v>
      </c>
    </row>
    <row r="350" spans="1:17" ht="12.75">
      <c r="A350" s="217"/>
      <c r="B350" s="217"/>
      <c r="C350" s="217"/>
      <c r="D350" s="217"/>
      <c r="E350" s="217"/>
      <c r="F350" s="218" t="s">
        <v>169</v>
      </c>
      <c r="G350" s="218" t="s">
        <v>169</v>
      </c>
      <c r="H350" s="218" t="s">
        <v>169</v>
      </c>
      <c r="I350" s="218" t="s">
        <v>169</v>
      </c>
      <c r="J350" s="218" t="s">
        <v>169</v>
      </c>
      <c r="K350" s="220" t="s">
        <v>174</v>
      </c>
      <c r="L350" s="221">
        <v>0</v>
      </c>
      <c r="M350" s="221">
        <v>0</v>
      </c>
      <c r="N350" s="221">
        <v>0</v>
      </c>
      <c r="O350" s="225">
        <f t="shared" si="16"/>
        <v>0</v>
      </c>
      <c r="P350" s="21">
        <v>0</v>
      </c>
      <c r="Q350" s="223">
        <f t="shared" si="17"/>
        <v>0</v>
      </c>
    </row>
    <row r="351" spans="1:17" ht="12.75">
      <c r="A351" s="217"/>
      <c r="B351" s="217"/>
      <c r="C351" s="217"/>
      <c r="D351" s="217"/>
      <c r="E351" s="217"/>
      <c r="F351" s="218" t="s">
        <v>169</v>
      </c>
      <c r="G351" s="218" t="s">
        <v>169</v>
      </c>
      <c r="H351" s="218" t="s">
        <v>169</v>
      </c>
      <c r="I351" s="218" t="s">
        <v>169</v>
      </c>
      <c r="J351" s="218" t="s">
        <v>169</v>
      </c>
      <c r="K351" s="220" t="s">
        <v>174</v>
      </c>
      <c r="L351" s="221">
        <v>0</v>
      </c>
      <c r="M351" s="221">
        <v>0</v>
      </c>
      <c r="N351" s="221">
        <v>0</v>
      </c>
      <c r="O351" s="225">
        <f t="shared" si="16"/>
        <v>0</v>
      </c>
      <c r="P351" s="21">
        <v>0</v>
      </c>
      <c r="Q351" s="223">
        <f t="shared" si="17"/>
        <v>0</v>
      </c>
    </row>
    <row r="352" spans="1:17" ht="12.75">
      <c r="A352" s="217"/>
      <c r="B352" s="217"/>
      <c r="C352" s="217"/>
      <c r="D352" s="217"/>
      <c r="E352" s="217"/>
      <c r="F352" s="218" t="s">
        <v>169</v>
      </c>
      <c r="G352" s="218" t="s">
        <v>169</v>
      </c>
      <c r="H352" s="218" t="s">
        <v>169</v>
      </c>
      <c r="I352" s="218" t="s">
        <v>169</v>
      </c>
      <c r="J352" s="218" t="s">
        <v>169</v>
      </c>
      <c r="K352" s="220" t="s">
        <v>174</v>
      </c>
      <c r="L352" s="221">
        <v>0</v>
      </c>
      <c r="M352" s="221">
        <v>0</v>
      </c>
      <c r="N352" s="221">
        <v>0</v>
      </c>
      <c r="O352" s="225">
        <f t="shared" si="16"/>
        <v>0</v>
      </c>
      <c r="P352" s="21">
        <v>0</v>
      </c>
      <c r="Q352" s="223">
        <f t="shared" si="17"/>
        <v>0</v>
      </c>
    </row>
    <row r="353" spans="1:17" ht="12.75">
      <c r="A353" s="217"/>
      <c r="B353" s="217"/>
      <c r="C353" s="217"/>
      <c r="D353" s="217"/>
      <c r="E353" s="217"/>
      <c r="F353" s="218" t="s">
        <v>169</v>
      </c>
      <c r="G353" s="218" t="s">
        <v>169</v>
      </c>
      <c r="H353" s="218" t="s">
        <v>169</v>
      </c>
      <c r="I353" s="218" t="s">
        <v>169</v>
      </c>
      <c r="J353" s="218" t="s">
        <v>169</v>
      </c>
      <c r="K353" s="220" t="s">
        <v>174</v>
      </c>
      <c r="L353" s="221">
        <v>0</v>
      </c>
      <c r="M353" s="221">
        <v>0</v>
      </c>
      <c r="N353" s="221">
        <v>0</v>
      </c>
      <c r="O353" s="225">
        <f t="shared" si="16"/>
        <v>0</v>
      </c>
      <c r="P353" s="21">
        <v>0</v>
      </c>
      <c r="Q353" s="223">
        <f t="shared" si="17"/>
        <v>0</v>
      </c>
    </row>
    <row r="354" spans="1:17" ht="12.75">
      <c r="A354" s="217"/>
      <c r="B354" s="217"/>
      <c r="C354" s="217"/>
      <c r="D354" s="217"/>
      <c r="E354" s="217"/>
      <c r="F354" s="218" t="s">
        <v>169</v>
      </c>
      <c r="G354" s="218" t="s">
        <v>169</v>
      </c>
      <c r="H354" s="218" t="s">
        <v>169</v>
      </c>
      <c r="I354" s="218" t="s">
        <v>169</v>
      </c>
      <c r="J354" s="218" t="s">
        <v>169</v>
      </c>
      <c r="K354" s="220" t="s">
        <v>174</v>
      </c>
      <c r="L354" s="221">
        <v>0</v>
      </c>
      <c r="M354" s="221">
        <v>0</v>
      </c>
      <c r="N354" s="221">
        <v>0</v>
      </c>
      <c r="O354" s="225">
        <f t="shared" si="16"/>
        <v>0</v>
      </c>
      <c r="P354" s="21">
        <v>0</v>
      </c>
      <c r="Q354" s="223">
        <f t="shared" si="17"/>
        <v>0</v>
      </c>
    </row>
    <row r="355" spans="1:17" ht="12.75">
      <c r="A355" s="217"/>
      <c r="B355" s="217"/>
      <c r="C355" s="217"/>
      <c r="D355" s="217"/>
      <c r="E355" s="217"/>
      <c r="F355" s="218" t="s">
        <v>169</v>
      </c>
      <c r="G355" s="218" t="s">
        <v>169</v>
      </c>
      <c r="H355" s="218" t="s">
        <v>169</v>
      </c>
      <c r="I355" s="218" t="s">
        <v>169</v>
      </c>
      <c r="J355" s="218" t="s">
        <v>169</v>
      </c>
      <c r="K355" s="220" t="s">
        <v>174</v>
      </c>
      <c r="L355" s="221">
        <v>0</v>
      </c>
      <c r="M355" s="221">
        <v>0</v>
      </c>
      <c r="N355" s="221">
        <v>0</v>
      </c>
      <c r="O355" s="225">
        <f t="shared" si="16"/>
        <v>0</v>
      </c>
      <c r="P355" s="21">
        <v>0</v>
      </c>
      <c r="Q355" s="223">
        <f t="shared" si="17"/>
        <v>0</v>
      </c>
    </row>
    <row r="356" spans="1:17" ht="12.75">
      <c r="A356" s="217"/>
      <c r="B356" s="217"/>
      <c r="C356" s="217"/>
      <c r="D356" s="217"/>
      <c r="E356" s="217"/>
      <c r="F356" s="218" t="s">
        <v>169</v>
      </c>
      <c r="G356" s="218" t="s">
        <v>169</v>
      </c>
      <c r="H356" s="218" t="s">
        <v>169</v>
      </c>
      <c r="I356" s="218" t="s">
        <v>169</v>
      </c>
      <c r="J356" s="218" t="s">
        <v>169</v>
      </c>
      <c r="K356" s="220" t="s">
        <v>174</v>
      </c>
      <c r="L356" s="221">
        <v>0</v>
      </c>
      <c r="M356" s="221">
        <v>0</v>
      </c>
      <c r="N356" s="221">
        <v>0</v>
      </c>
      <c r="O356" s="225">
        <f t="shared" si="16"/>
        <v>0</v>
      </c>
      <c r="P356" s="21">
        <v>0</v>
      </c>
      <c r="Q356" s="223">
        <f t="shared" si="17"/>
        <v>0</v>
      </c>
    </row>
    <row r="357" spans="1:17" ht="12.75">
      <c r="A357" s="217"/>
      <c r="B357" s="217"/>
      <c r="C357" s="217"/>
      <c r="D357" s="217"/>
      <c r="E357" s="217"/>
      <c r="F357" s="218" t="s">
        <v>169</v>
      </c>
      <c r="G357" s="218" t="s">
        <v>169</v>
      </c>
      <c r="H357" s="218" t="s">
        <v>169</v>
      </c>
      <c r="I357" s="218" t="s">
        <v>169</v>
      </c>
      <c r="J357" s="218" t="s">
        <v>169</v>
      </c>
      <c r="K357" s="220" t="s">
        <v>174</v>
      </c>
      <c r="L357" s="221">
        <v>0</v>
      </c>
      <c r="M357" s="221">
        <v>0</v>
      </c>
      <c r="N357" s="221">
        <v>0</v>
      </c>
      <c r="O357" s="225">
        <f t="shared" si="16"/>
        <v>0</v>
      </c>
      <c r="P357" s="21">
        <v>0</v>
      </c>
      <c r="Q357" s="223">
        <f t="shared" si="17"/>
        <v>0</v>
      </c>
    </row>
    <row r="358" spans="1:17" ht="12.75">
      <c r="A358" s="217"/>
      <c r="B358" s="217"/>
      <c r="C358" s="217"/>
      <c r="D358" s="217"/>
      <c r="E358" s="217"/>
      <c r="F358" s="218" t="s">
        <v>169</v>
      </c>
      <c r="G358" s="218" t="s">
        <v>169</v>
      </c>
      <c r="H358" s="218" t="s">
        <v>169</v>
      </c>
      <c r="I358" s="218" t="s">
        <v>169</v>
      </c>
      <c r="J358" s="218" t="s">
        <v>169</v>
      </c>
      <c r="K358" s="220" t="s">
        <v>174</v>
      </c>
      <c r="L358" s="221">
        <v>0</v>
      </c>
      <c r="M358" s="221">
        <v>0</v>
      </c>
      <c r="N358" s="221">
        <v>0</v>
      </c>
      <c r="O358" s="225">
        <f t="shared" si="16"/>
        <v>0</v>
      </c>
      <c r="P358" s="21">
        <v>0</v>
      </c>
      <c r="Q358" s="223">
        <f t="shared" si="17"/>
        <v>0</v>
      </c>
    </row>
    <row r="359" spans="1:17" ht="12.75">
      <c r="A359" s="217"/>
      <c r="B359" s="217"/>
      <c r="C359" s="217"/>
      <c r="D359" s="217"/>
      <c r="E359" s="217"/>
      <c r="F359" s="218" t="s">
        <v>169</v>
      </c>
      <c r="G359" s="218" t="s">
        <v>169</v>
      </c>
      <c r="H359" s="218" t="s">
        <v>169</v>
      </c>
      <c r="I359" s="218" t="s">
        <v>169</v>
      </c>
      <c r="J359" s="218" t="s">
        <v>169</v>
      </c>
      <c r="K359" s="220" t="s">
        <v>174</v>
      </c>
      <c r="L359" s="221">
        <v>0</v>
      </c>
      <c r="M359" s="221">
        <v>0</v>
      </c>
      <c r="N359" s="221">
        <v>0</v>
      </c>
      <c r="O359" s="225">
        <f t="shared" si="16"/>
        <v>0</v>
      </c>
      <c r="P359" s="21">
        <v>0</v>
      </c>
      <c r="Q359" s="223">
        <f t="shared" si="17"/>
        <v>0</v>
      </c>
    </row>
    <row r="360" spans="1:17" ht="12.75">
      <c r="A360" s="217"/>
      <c r="B360" s="217"/>
      <c r="C360" s="217"/>
      <c r="D360" s="217"/>
      <c r="E360" s="217"/>
      <c r="F360" s="218" t="s">
        <v>169</v>
      </c>
      <c r="G360" s="218" t="s">
        <v>169</v>
      </c>
      <c r="H360" s="218" t="s">
        <v>169</v>
      </c>
      <c r="I360" s="218" t="s">
        <v>169</v>
      </c>
      <c r="J360" s="218" t="s">
        <v>169</v>
      </c>
      <c r="K360" s="220" t="s">
        <v>174</v>
      </c>
      <c r="L360" s="221">
        <v>0</v>
      </c>
      <c r="M360" s="221">
        <v>0</v>
      </c>
      <c r="N360" s="221">
        <v>0</v>
      </c>
      <c r="O360" s="225">
        <f t="shared" si="16"/>
        <v>0</v>
      </c>
      <c r="P360" s="21">
        <v>0</v>
      </c>
      <c r="Q360" s="223">
        <f t="shared" si="17"/>
        <v>0</v>
      </c>
    </row>
    <row r="361" spans="1:17" ht="12.75">
      <c r="A361" s="217"/>
      <c r="B361" s="217"/>
      <c r="C361" s="217"/>
      <c r="D361" s="217"/>
      <c r="E361" s="217"/>
      <c r="F361" s="218" t="s">
        <v>169</v>
      </c>
      <c r="G361" s="218" t="s">
        <v>169</v>
      </c>
      <c r="H361" s="218" t="s">
        <v>169</v>
      </c>
      <c r="I361" s="218" t="s">
        <v>169</v>
      </c>
      <c r="J361" s="218" t="s">
        <v>169</v>
      </c>
      <c r="K361" s="220" t="s">
        <v>174</v>
      </c>
      <c r="L361" s="221">
        <v>0</v>
      </c>
      <c r="M361" s="221">
        <v>0</v>
      </c>
      <c r="N361" s="221">
        <v>0</v>
      </c>
      <c r="O361" s="225">
        <f t="shared" si="16"/>
        <v>0</v>
      </c>
      <c r="P361" s="21">
        <v>0</v>
      </c>
      <c r="Q361" s="223">
        <f t="shared" si="17"/>
        <v>0</v>
      </c>
    </row>
    <row r="362" spans="1:17" ht="12.75">
      <c r="A362" s="217"/>
      <c r="B362" s="217"/>
      <c r="C362" s="217"/>
      <c r="D362" s="217"/>
      <c r="E362" s="217"/>
      <c r="F362" s="218" t="s">
        <v>169</v>
      </c>
      <c r="G362" s="218" t="s">
        <v>169</v>
      </c>
      <c r="H362" s="218" t="s">
        <v>169</v>
      </c>
      <c r="I362" s="218" t="s">
        <v>169</v>
      </c>
      <c r="J362" s="218" t="s">
        <v>169</v>
      </c>
      <c r="K362" s="220" t="s">
        <v>174</v>
      </c>
      <c r="L362" s="221">
        <v>0</v>
      </c>
      <c r="M362" s="221">
        <v>0</v>
      </c>
      <c r="N362" s="221">
        <v>0</v>
      </c>
      <c r="O362" s="225">
        <f t="shared" si="16"/>
        <v>0</v>
      </c>
      <c r="P362" s="21">
        <v>0</v>
      </c>
      <c r="Q362" s="223">
        <f t="shared" si="17"/>
        <v>0</v>
      </c>
    </row>
    <row r="363" spans="1:17" ht="12.75">
      <c r="A363" s="217"/>
      <c r="B363" s="217"/>
      <c r="C363" s="217"/>
      <c r="D363" s="217"/>
      <c r="E363" s="217"/>
      <c r="F363" s="218" t="s">
        <v>169</v>
      </c>
      <c r="G363" s="218" t="s">
        <v>169</v>
      </c>
      <c r="H363" s="218" t="s">
        <v>169</v>
      </c>
      <c r="I363" s="218" t="s">
        <v>169</v>
      </c>
      <c r="J363" s="218" t="s">
        <v>169</v>
      </c>
      <c r="K363" s="220" t="s">
        <v>174</v>
      </c>
      <c r="L363" s="221">
        <v>0</v>
      </c>
      <c r="M363" s="221">
        <v>0</v>
      </c>
      <c r="N363" s="221">
        <v>0</v>
      </c>
      <c r="O363" s="225">
        <f t="shared" si="16"/>
        <v>0</v>
      </c>
      <c r="P363" s="21">
        <v>0</v>
      </c>
      <c r="Q363" s="223">
        <f t="shared" si="17"/>
        <v>0</v>
      </c>
    </row>
    <row r="364" spans="1:17" ht="12.75">
      <c r="A364" s="217"/>
      <c r="B364" s="217"/>
      <c r="C364" s="217"/>
      <c r="D364" s="217"/>
      <c r="E364" s="217"/>
      <c r="F364" s="218" t="s">
        <v>169</v>
      </c>
      <c r="G364" s="218" t="s">
        <v>169</v>
      </c>
      <c r="H364" s="218" t="s">
        <v>169</v>
      </c>
      <c r="I364" s="218" t="s">
        <v>169</v>
      </c>
      <c r="J364" s="218" t="s">
        <v>169</v>
      </c>
      <c r="K364" s="220" t="s">
        <v>174</v>
      </c>
      <c r="L364" s="221">
        <v>0</v>
      </c>
      <c r="M364" s="221">
        <v>0</v>
      </c>
      <c r="N364" s="221">
        <v>0</v>
      </c>
      <c r="O364" s="225">
        <f t="shared" si="16"/>
        <v>0</v>
      </c>
      <c r="P364" s="21">
        <v>0</v>
      </c>
      <c r="Q364" s="223">
        <f t="shared" si="17"/>
        <v>0</v>
      </c>
    </row>
    <row r="365" spans="1:17" ht="12.75">
      <c r="A365" s="217"/>
      <c r="B365" s="217"/>
      <c r="C365" s="217"/>
      <c r="D365" s="217"/>
      <c r="E365" s="217"/>
      <c r="F365" s="218" t="s">
        <v>169</v>
      </c>
      <c r="G365" s="218" t="s">
        <v>169</v>
      </c>
      <c r="H365" s="218" t="s">
        <v>169</v>
      </c>
      <c r="I365" s="218" t="s">
        <v>169</v>
      </c>
      <c r="J365" s="218" t="s">
        <v>169</v>
      </c>
      <c r="K365" s="220" t="s">
        <v>174</v>
      </c>
      <c r="L365" s="221">
        <v>0</v>
      </c>
      <c r="M365" s="221">
        <v>0</v>
      </c>
      <c r="N365" s="221">
        <v>0</v>
      </c>
      <c r="O365" s="225">
        <f t="shared" si="16"/>
        <v>0</v>
      </c>
      <c r="P365" s="21">
        <v>0</v>
      </c>
      <c r="Q365" s="223">
        <f t="shared" si="17"/>
        <v>0</v>
      </c>
    </row>
    <row r="366" spans="1:17" ht="12.75">
      <c r="A366" s="217"/>
      <c r="B366" s="217"/>
      <c r="C366" s="217"/>
      <c r="D366" s="217"/>
      <c r="E366" s="217"/>
      <c r="F366" s="218" t="s">
        <v>169</v>
      </c>
      <c r="G366" s="218" t="s">
        <v>169</v>
      </c>
      <c r="H366" s="218" t="s">
        <v>169</v>
      </c>
      <c r="I366" s="218" t="s">
        <v>169</v>
      </c>
      <c r="J366" s="218" t="s">
        <v>169</v>
      </c>
      <c r="K366" s="220" t="s">
        <v>174</v>
      </c>
      <c r="L366" s="221">
        <v>0</v>
      </c>
      <c r="M366" s="221">
        <v>0</v>
      </c>
      <c r="N366" s="221">
        <v>0</v>
      </c>
      <c r="O366" s="225">
        <f t="shared" si="16"/>
        <v>0</v>
      </c>
      <c r="P366" s="21">
        <v>0</v>
      </c>
      <c r="Q366" s="223">
        <f t="shared" si="17"/>
        <v>0</v>
      </c>
    </row>
    <row r="367" spans="1:17" ht="12.75">
      <c r="A367" s="217"/>
      <c r="B367" s="217"/>
      <c r="C367" s="217"/>
      <c r="D367" s="217"/>
      <c r="E367" s="217"/>
      <c r="F367" s="218" t="s">
        <v>169</v>
      </c>
      <c r="G367" s="218" t="s">
        <v>169</v>
      </c>
      <c r="H367" s="218" t="s">
        <v>169</v>
      </c>
      <c r="I367" s="218" t="s">
        <v>169</v>
      </c>
      <c r="J367" s="218" t="s">
        <v>169</v>
      </c>
      <c r="K367" s="220" t="s">
        <v>174</v>
      </c>
      <c r="L367" s="221">
        <v>0</v>
      </c>
      <c r="M367" s="221">
        <v>0</v>
      </c>
      <c r="N367" s="221">
        <v>0</v>
      </c>
      <c r="O367" s="225">
        <f t="shared" si="16"/>
        <v>0</v>
      </c>
      <c r="P367" s="21">
        <v>0</v>
      </c>
      <c r="Q367" s="223">
        <f t="shared" si="17"/>
        <v>0</v>
      </c>
    </row>
    <row r="368" spans="1:17" ht="12.75">
      <c r="A368" s="217"/>
      <c r="B368" s="217"/>
      <c r="C368" s="217"/>
      <c r="D368" s="217"/>
      <c r="E368" s="217"/>
      <c r="F368" s="218" t="s">
        <v>169</v>
      </c>
      <c r="G368" s="218" t="s">
        <v>169</v>
      </c>
      <c r="H368" s="218" t="s">
        <v>169</v>
      </c>
      <c r="I368" s="218" t="s">
        <v>169</v>
      </c>
      <c r="J368" s="218" t="s">
        <v>169</v>
      </c>
      <c r="K368" s="220" t="s">
        <v>174</v>
      </c>
      <c r="L368" s="221">
        <v>0</v>
      </c>
      <c r="M368" s="221">
        <v>0</v>
      </c>
      <c r="N368" s="221">
        <v>0</v>
      </c>
      <c r="O368" s="225">
        <f t="shared" si="16"/>
        <v>0</v>
      </c>
      <c r="P368" s="21">
        <v>0</v>
      </c>
      <c r="Q368" s="223">
        <f t="shared" si="17"/>
        <v>0</v>
      </c>
    </row>
    <row r="369" spans="1:17" ht="12.75">
      <c r="A369" s="217"/>
      <c r="B369" s="217"/>
      <c r="C369" s="217"/>
      <c r="D369" s="217"/>
      <c r="E369" s="217"/>
      <c r="F369" s="218" t="s">
        <v>169</v>
      </c>
      <c r="G369" s="218" t="s">
        <v>169</v>
      </c>
      <c r="H369" s="218" t="s">
        <v>169</v>
      </c>
      <c r="I369" s="218" t="s">
        <v>169</v>
      </c>
      <c r="J369" s="218" t="s">
        <v>169</v>
      </c>
      <c r="K369" s="220" t="s">
        <v>174</v>
      </c>
      <c r="L369" s="221">
        <v>0</v>
      </c>
      <c r="M369" s="221">
        <v>0</v>
      </c>
      <c r="N369" s="221">
        <v>0</v>
      </c>
      <c r="O369" s="225">
        <f t="shared" si="16"/>
        <v>0</v>
      </c>
      <c r="P369" s="21">
        <v>0</v>
      </c>
      <c r="Q369" s="223">
        <f t="shared" si="17"/>
        <v>0</v>
      </c>
    </row>
    <row r="370" spans="1:17" ht="12.75">
      <c r="A370" s="217"/>
      <c r="B370" s="217"/>
      <c r="C370" s="217"/>
      <c r="D370" s="217"/>
      <c r="E370" s="217"/>
      <c r="F370" s="218" t="s">
        <v>169</v>
      </c>
      <c r="G370" s="218" t="s">
        <v>169</v>
      </c>
      <c r="H370" s="218" t="s">
        <v>169</v>
      </c>
      <c r="I370" s="218" t="s">
        <v>169</v>
      </c>
      <c r="J370" s="218" t="s">
        <v>169</v>
      </c>
      <c r="K370" s="220" t="s">
        <v>174</v>
      </c>
      <c r="L370" s="221">
        <v>0</v>
      </c>
      <c r="M370" s="221">
        <v>0</v>
      </c>
      <c r="N370" s="221">
        <v>0</v>
      </c>
      <c r="O370" s="225">
        <f t="shared" si="16"/>
        <v>0</v>
      </c>
      <c r="P370" s="21">
        <v>0</v>
      </c>
      <c r="Q370" s="223">
        <f t="shared" si="17"/>
        <v>0</v>
      </c>
    </row>
    <row r="371" spans="1:17" ht="12.75">
      <c r="A371" s="217"/>
      <c r="B371" s="217"/>
      <c r="C371" s="217"/>
      <c r="D371" s="217"/>
      <c r="E371" s="217"/>
      <c r="F371" s="218" t="s">
        <v>169</v>
      </c>
      <c r="G371" s="218" t="s">
        <v>169</v>
      </c>
      <c r="H371" s="218" t="s">
        <v>169</v>
      </c>
      <c r="I371" s="218" t="s">
        <v>169</v>
      </c>
      <c r="J371" s="218" t="s">
        <v>169</v>
      </c>
      <c r="K371" s="220" t="s">
        <v>174</v>
      </c>
      <c r="L371" s="221">
        <v>0</v>
      </c>
      <c r="M371" s="221">
        <v>0</v>
      </c>
      <c r="N371" s="221">
        <v>0</v>
      </c>
      <c r="O371" s="225">
        <f t="shared" si="16"/>
        <v>0</v>
      </c>
      <c r="P371" s="21">
        <v>0</v>
      </c>
      <c r="Q371" s="223">
        <f t="shared" si="17"/>
        <v>0</v>
      </c>
    </row>
    <row r="372" spans="1:17" ht="12.75">
      <c r="A372" s="217"/>
      <c r="B372" s="217"/>
      <c r="C372" s="217"/>
      <c r="D372" s="217"/>
      <c r="E372" s="217"/>
      <c r="F372" s="218" t="s">
        <v>169</v>
      </c>
      <c r="G372" s="218" t="s">
        <v>169</v>
      </c>
      <c r="H372" s="218" t="s">
        <v>169</v>
      </c>
      <c r="I372" s="218" t="s">
        <v>169</v>
      </c>
      <c r="J372" s="218" t="s">
        <v>169</v>
      </c>
      <c r="K372" s="220" t="s">
        <v>174</v>
      </c>
      <c r="L372" s="221">
        <v>0</v>
      </c>
      <c r="M372" s="221">
        <v>0</v>
      </c>
      <c r="N372" s="221">
        <v>0</v>
      </c>
      <c r="O372" s="225">
        <f t="shared" si="16"/>
        <v>0</v>
      </c>
      <c r="P372" s="21">
        <v>0</v>
      </c>
      <c r="Q372" s="223">
        <f t="shared" si="17"/>
        <v>0</v>
      </c>
    </row>
    <row r="373" spans="1:17" ht="12.75">
      <c r="A373" s="217"/>
      <c r="B373" s="217"/>
      <c r="C373" s="217"/>
      <c r="D373" s="217"/>
      <c r="E373" s="217"/>
      <c r="F373" s="218" t="s">
        <v>169</v>
      </c>
      <c r="G373" s="218" t="s">
        <v>169</v>
      </c>
      <c r="H373" s="218" t="s">
        <v>169</v>
      </c>
      <c r="I373" s="218" t="s">
        <v>169</v>
      </c>
      <c r="J373" s="218" t="s">
        <v>169</v>
      </c>
      <c r="K373" s="220" t="s">
        <v>174</v>
      </c>
      <c r="L373" s="221">
        <v>0</v>
      </c>
      <c r="M373" s="221">
        <v>0</v>
      </c>
      <c r="N373" s="221">
        <v>0</v>
      </c>
      <c r="O373" s="225">
        <f t="shared" si="16"/>
        <v>0</v>
      </c>
      <c r="P373" s="21">
        <v>0</v>
      </c>
      <c r="Q373" s="223">
        <f t="shared" si="17"/>
        <v>0</v>
      </c>
    </row>
    <row r="374" spans="1:17" ht="12.75">
      <c r="A374" s="217"/>
      <c r="B374" s="217"/>
      <c r="C374" s="217"/>
      <c r="D374" s="217"/>
      <c r="E374" s="217"/>
      <c r="F374" s="218" t="s">
        <v>169</v>
      </c>
      <c r="G374" s="218" t="s">
        <v>169</v>
      </c>
      <c r="H374" s="218" t="s">
        <v>169</v>
      </c>
      <c r="I374" s="218" t="s">
        <v>169</v>
      </c>
      <c r="J374" s="218" t="s">
        <v>169</v>
      </c>
      <c r="K374" s="220" t="s">
        <v>174</v>
      </c>
      <c r="L374" s="221">
        <v>0</v>
      </c>
      <c r="M374" s="221">
        <v>0</v>
      </c>
      <c r="N374" s="221">
        <v>0</v>
      </c>
      <c r="O374" s="225">
        <f t="shared" si="16"/>
        <v>0</v>
      </c>
      <c r="P374" s="21">
        <v>0</v>
      </c>
      <c r="Q374" s="223">
        <f t="shared" si="17"/>
        <v>0</v>
      </c>
    </row>
    <row r="375" spans="1:17" ht="12.75">
      <c r="A375" s="217"/>
      <c r="B375" s="217"/>
      <c r="C375" s="217"/>
      <c r="D375" s="217"/>
      <c r="E375" s="217"/>
      <c r="F375" s="218" t="s">
        <v>169</v>
      </c>
      <c r="G375" s="218" t="s">
        <v>169</v>
      </c>
      <c r="H375" s="218" t="s">
        <v>169</v>
      </c>
      <c r="I375" s="218" t="s">
        <v>169</v>
      </c>
      <c r="J375" s="218" t="s">
        <v>169</v>
      </c>
      <c r="K375" s="220" t="s">
        <v>174</v>
      </c>
      <c r="L375" s="221">
        <v>0</v>
      </c>
      <c r="M375" s="221">
        <v>0</v>
      </c>
      <c r="N375" s="221">
        <v>0</v>
      </c>
      <c r="O375" s="225">
        <f t="shared" si="16"/>
        <v>0</v>
      </c>
      <c r="P375" s="21">
        <v>0</v>
      </c>
      <c r="Q375" s="223">
        <f t="shared" si="17"/>
        <v>0</v>
      </c>
    </row>
    <row r="376" spans="1:17" ht="12.75">
      <c r="A376" s="217"/>
      <c r="B376" s="217"/>
      <c r="C376" s="217"/>
      <c r="D376" s="217"/>
      <c r="E376" s="217"/>
      <c r="F376" s="218" t="s">
        <v>169</v>
      </c>
      <c r="G376" s="218" t="s">
        <v>169</v>
      </c>
      <c r="H376" s="218" t="s">
        <v>169</v>
      </c>
      <c r="I376" s="218" t="s">
        <v>169</v>
      </c>
      <c r="J376" s="218" t="s">
        <v>169</v>
      </c>
      <c r="K376" s="220" t="s">
        <v>174</v>
      </c>
      <c r="L376" s="221">
        <v>0</v>
      </c>
      <c r="M376" s="221">
        <v>0</v>
      </c>
      <c r="N376" s="221">
        <v>0</v>
      </c>
      <c r="O376" s="225">
        <f t="shared" si="16"/>
        <v>0</v>
      </c>
      <c r="P376" s="21">
        <v>0</v>
      </c>
      <c r="Q376" s="223">
        <f t="shared" si="17"/>
        <v>0</v>
      </c>
    </row>
    <row r="377" spans="1:17" ht="12.75">
      <c r="A377" s="217"/>
      <c r="B377" s="217"/>
      <c r="C377" s="217"/>
      <c r="D377" s="217"/>
      <c r="E377" s="217"/>
      <c r="F377" s="218" t="s">
        <v>169</v>
      </c>
      <c r="G377" s="218" t="s">
        <v>169</v>
      </c>
      <c r="H377" s="218" t="s">
        <v>169</v>
      </c>
      <c r="I377" s="218" t="s">
        <v>169</v>
      </c>
      <c r="J377" s="218" t="s">
        <v>169</v>
      </c>
      <c r="K377" s="220" t="s">
        <v>174</v>
      </c>
      <c r="L377" s="221">
        <v>0</v>
      </c>
      <c r="M377" s="221">
        <v>0</v>
      </c>
      <c r="N377" s="221">
        <v>0</v>
      </c>
      <c r="O377" s="225">
        <f t="shared" si="16"/>
        <v>0</v>
      </c>
      <c r="P377" s="21">
        <v>0</v>
      </c>
      <c r="Q377" s="223">
        <f t="shared" si="17"/>
        <v>0</v>
      </c>
    </row>
    <row r="378" spans="1:17" ht="12.75">
      <c r="A378" s="217"/>
      <c r="B378" s="217"/>
      <c r="C378" s="217"/>
      <c r="D378" s="217"/>
      <c r="E378" s="217"/>
      <c r="F378" s="218" t="s">
        <v>169</v>
      </c>
      <c r="G378" s="218" t="s">
        <v>169</v>
      </c>
      <c r="H378" s="218" t="s">
        <v>169</v>
      </c>
      <c r="I378" s="218" t="s">
        <v>169</v>
      </c>
      <c r="J378" s="218" t="s">
        <v>169</v>
      </c>
      <c r="K378" s="220" t="s">
        <v>174</v>
      </c>
      <c r="L378" s="221">
        <v>0</v>
      </c>
      <c r="M378" s="221">
        <v>0</v>
      </c>
      <c r="N378" s="221">
        <v>0</v>
      </c>
      <c r="O378" s="225">
        <f t="shared" si="16"/>
        <v>0</v>
      </c>
      <c r="P378" s="21">
        <v>0</v>
      </c>
      <c r="Q378" s="223">
        <f t="shared" si="17"/>
        <v>0</v>
      </c>
    </row>
    <row r="379" spans="1:17" ht="12.75">
      <c r="A379" s="217"/>
      <c r="B379" s="217"/>
      <c r="C379" s="217"/>
      <c r="D379" s="217"/>
      <c r="E379" s="217"/>
      <c r="F379" s="218" t="s">
        <v>169</v>
      </c>
      <c r="G379" s="218" t="s">
        <v>169</v>
      </c>
      <c r="H379" s="218" t="s">
        <v>169</v>
      </c>
      <c r="I379" s="218" t="s">
        <v>169</v>
      </c>
      <c r="J379" s="218" t="s">
        <v>169</v>
      </c>
      <c r="K379" s="220" t="s">
        <v>174</v>
      </c>
      <c r="L379" s="221">
        <v>0</v>
      </c>
      <c r="M379" s="221">
        <v>0</v>
      </c>
      <c r="N379" s="221">
        <v>0</v>
      </c>
      <c r="O379" s="225">
        <f t="shared" si="16"/>
        <v>0</v>
      </c>
      <c r="P379" s="21">
        <v>0</v>
      </c>
      <c r="Q379" s="223">
        <f t="shared" si="17"/>
        <v>0</v>
      </c>
    </row>
    <row r="380" spans="1:17" ht="12.75">
      <c r="A380" s="217"/>
      <c r="B380" s="217"/>
      <c r="C380" s="217"/>
      <c r="D380" s="217"/>
      <c r="E380" s="217"/>
      <c r="F380" s="218" t="s">
        <v>169</v>
      </c>
      <c r="G380" s="218" t="s">
        <v>169</v>
      </c>
      <c r="H380" s="218" t="s">
        <v>169</v>
      </c>
      <c r="I380" s="218" t="s">
        <v>169</v>
      </c>
      <c r="J380" s="218" t="s">
        <v>169</v>
      </c>
      <c r="K380" s="220" t="s">
        <v>174</v>
      </c>
      <c r="L380" s="221">
        <v>0</v>
      </c>
      <c r="M380" s="221">
        <v>0</v>
      </c>
      <c r="N380" s="221">
        <v>0</v>
      </c>
      <c r="O380" s="225">
        <f t="shared" si="16"/>
        <v>0</v>
      </c>
      <c r="P380" s="21">
        <v>0</v>
      </c>
      <c r="Q380" s="223">
        <f t="shared" si="17"/>
        <v>0</v>
      </c>
    </row>
    <row r="381" spans="1:17" ht="12.75">
      <c r="A381" s="217"/>
      <c r="B381" s="217"/>
      <c r="C381" s="217"/>
      <c r="D381" s="217"/>
      <c r="E381" s="217"/>
      <c r="F381" s="218" t="s">
        <v>169</v>
      </c>
      <c r="G381" s="218" t="s">
        <v>169</v>
      </c>
      <c r="H381" s="218" t="s">
        <v>169</v>
      </c>
      <c r="I381" s="218" t="s">
        <v>169</v>
      </c>
      <c r="J381" s="218" t="s">
        <v>169</v>
      </c>
      <c r="K381" s="220" t="s">
        <v>174</v>
      </c>
      <c r="L381" s="221">
        <v>0</v>
      </c>
      <c r="M381" s="221">
        <v>0</v>
      </c>
      <c r="N381" s="221">
        <v>0</v>
      </c>
      <c r="O381" s="225">
        <f t="shared" si="16"/>
        <v>0</v>
      </c>
      <c r="P381" s="21">
        <v>0</v>
      </c>
      <c r="Q381" s="223">
        <f t="shared" si="17"/>
        <v>0</v>
      </c>
    </row>
    <row r="382" spans="1:17" ht="12.75">
      <c r="A382" s="217"/>
      <c r="B382" s="217"/>
      <c r="C382" s="217"/>
      <c r="D382" s="217"/>
      <c r="E382" s="217"/>
      <c r="F382" s="218" t="s">
        <v>169</v>
      </c>
      <c r="G382" s="218" t="s">
        <v>169</v>
      </c>
      <c r="H382" s="218" t="s">
        <v>169</v>
      </c>
      <c r="I382" s="218" t="s">
        <v>169</v>
      </c>
      <c r="J382" s="218" t="s">
        <v>169</v>
      </c>
      <c r="K382" s="220" t="s">
        <v>174</v>
      </c>
      <c r="L382" s="221">
        <v>0</v>
      </c>
      <c r="M382" s="221">
        <v>0</v>
      </c>
      <c r="N382" s="221">
        <v>0</v>
      </c>
      <c r="O382" s="225">
        <f t="shared" si="16"/>
        <v>0</v>
      </c>
      <c r="P382" s="21">
        <v>0</v>
      </c>
      <c r="Q382" s="223">
        <f t="shared" si="17"/>
        <v>0</v>
      </c>
    </row>
    <row r="383" spans="1:17" ht="12.75">
      <c r="A383" s="217"/>
      <c r="B383" s="217"/>
      <c r="C383" s="217"/>
      <c r="D383" s="217"/>
      <c r="E383" s="217"/>
      <c r="F383" s="218" t="s">
        <v>169</v>
      </c>
      <c r="G383" s="218" t="s">
        <v>169</v>
      </c>
      <c r="H383" s="218" t="s">
        <v>169</v>
      </c>
      <c r="I383" s="218" t="s">
        <v>169</v>
      </c>
      <c r="J383" s="218" t="s">
        <v>169</v>
      </c>
      <c r="K383" s="220" t="s">
        <v>174</v>
      </c>
      <c r="L383" s="221">
        <v>0</v>
      </c>
      <c r="M383" s="221">
        <v>0</v>
      </c>
      <c r="N383" s="221">
        <v>0</v>
      </c>
      <c r="O383" s="225">
        <f t="shared" si="16"/>
        <v>0</v>
      </c>
      <c r="P383" s="21">
        <v>0</v>
      </c>
      <c r="Q383" s="223">
        <f t="shared" si="17"/>
        <v>0</v>
      </c>
    </row>
    <row r="384" spans="1:17" ht="12.75">
      <c r="A384" s="217"/>
      <c r="B384" s="217"/>
      <c r="C384" s="217"/>
      <c r="D384" s="217"/>
      <c r="E384" s="217"/>
      <c r="F384" s="218" t="s">
        <v>169</v>
      </c>
      <c r="G384" s="218" t="s">
        <v>169</v>
      </c>
      <c r="H384" s="218" t="s">
        <v>169</v>
      </c>
      <c r="I384" s="218" t="s">
        <v>169</v>
      </c>
      <c r="J384" s="218" t="s">
        <v>169</v>
      </c>
      <c r="K384" s="220" t="s">
        <v>174</v>
      </c>
      <c r="L384" s="221">
        <v>0</v>
      </c>
      <c r="M384" s="221">
        <v>0</v>
      </c>
      <c r="N384" s="221">
        <v>0</v>
      </c>
      <c r="O384" s="225">
        <f t="shared" si="16"/>
        <v>0</v>
      </c>
      <c r="P384" s="21">
        <v>0</v>
      </c>
      <c r="Q384" s="223">
        <f t="shared" si="17"/>
        <v>0</v>
      </c>
    </row>
    <row r="385" spans="1:17" ht="12.75">
      <c r="A385" s="217"/>
      <c r="B385" s="217"/>
      <c r="C385" s="217"/>
      <c r="D385" s="217"/>
      <c r="E385" s="217"/>
      <c r="F385" s="218" t="s">
        <v>169</v>
      </c>
      <c r="G385" s="218" t="s">
        <v>169</v>
      </c>
      <c r="H385" s="218" t="s">
        <v>169</v>
      </c>
      <c r="I385" s="218" t="s">
        <v>169</v>
      </c>
      <c r="J385" s="218" t="s">
        <v>169</v>
      </c>
      <c r="K385" s="220" t="s">
        <v>174</v>
      </c>
      <c r="L385" s="221">
        <v>0</v>
      </c>
      <c r="M385" s="221">
        <v>0</v>
      </c>
      <c r="N385" s="221">
        <v>0</v>
      </c>
      <c r="O385" s="225">
        <f t="shared" si="16"/>
        <v>0</v>
      </c>
      <c r="P385" s="21">
        <v>0</v>
      </c>
      <c r="Q385" s="223">
        <f t="shared" si="17"/>
        <v>0</v>
      </c>
    </row>
    <row r="386" spans="1:17" ht="12.75">
      <c r="A386" s="217"/>
      <c r="B386" s="217"/>
      <c r="C386" s="217"/>
      <c r="D386" s="217"/>
      <c r="E386" s="217"/>
      <c r="F386" s="218" t="s">
        <v>169</v>
      </c>
      <c r="G386" s="218" t="s">
        <v>169</v>
      </c>
      <c r="H386" s="218" t="s">
        <v>169</v>
      </c>
      <c r="I386" s="218" t="s">
        <v>169</v>
      </c>
      <c r="J386" s="218" t="s">
        <v>169</v>
      </c>
      <c r="K386" s="220" t="s">
        <v>174</v>
      </c>
      <c r="L386" s="221">
        <v>0</v>
      </c>
      <c r="M386" s="221">
        <v>0</v>
      </c>
      <c r="N386" s="221">
        <v>0</v>
      </c>
      <c r="O386" s="225">
        <f aca="true" t="shared" si="18" ref="O386:O449">+L386+M386-N386</f>
        <v>0</v>
      </c>
      <c r="P386" s="21">
        <v>0</v>
      </c>
      <c r="Q386" s="223">
        <f aca="true" t="shared" si="19" ref="Q386:Q449">+O386+P386</f>
        <v>0</v>
      </c>
    </row>
    <row r="387" spans="1:17" ht="12.75">
      <c r="A387" s="217"/>
      <c r="B387" s="217"/>
      <c r="C387" s="217"/>
      <c r="D387" s="217"/>
      <c r="E387" s="217"/>
      <c r="F387" s="218" t="s">
        <v>169</v>
      </c>
      <c r="G387" s="218" t="s">
        <v>169</v>
      </c>
      <c r="H387" s="218" t="s">
        <v>169</v>
      </c>
      <c r="I387" s="218" t="s">
        <v>169</v>
      </c>
      <c r="J387" s="218" t="s">
        <v>169</v>
      </c>
      <c r="K387" s="220" t="s">
        <v>174</v>
      </c>
      <c r="L387" s="221">
        <v>0</v>
      </c>
      <c r="M387" s="221">
        <v>0</v>
      </c>
      <c r="N387" s="221">
        <v>0</v>
      </c>
      <c r="O387" s="225">
        <f t="shared" si="18"/>
        <v>0</v>
      </c>
      <c r="P387" s="21">
        <v>0</v>
      </c>
      <c r="Q387" s="223">
        <f t="shared" si="19"/>
        <v>0</v>
      </c>
    </row>
    <row r="388" spans="1:17" ht="12.75">
      <c r="A388" s="217"/>
      <c r="B388" s="217"/>
      <c r="C388" s="217"/>
      <c r="D388" s="217"/>
      <c r="E388" s="217"/>
      <c r="F388" s="218" t="s">
        <v>169</v>
      </c>
      <c r="G388" s="218" t="s">
        <v>169</v>
      </c>
      <c r="H388" s="218" t="s">
        <v>169</v>
      </c>
      <c r="I388" s="218" t="s">
        <v>169</v>
      </c>
      <c r="J388" s="218" t="s">
        <v>169</v>
      </c>
      <c r="K388" s="220" t="s">
        <v>174</v>
      </c>
      <c r="L388" s="221">
        <v>0</v>
      </c>
      <c r="M388" s="221">
        <v>0</v>
      </c>
      <c r="N388" s="221">
        <v>0</v>
      </c>
      <c r="O388" s="225">
        <f t="shared" si="18"/>
        <v>0</v>
      </c>
      <c r="P388" s="21">
        <v>0</v>
      </c>
      <c r="Q388" s="223">
        <f t="shared" si="19"/>
        <v>0</v>
      </c>
    </row>
    <row r="389" spans="1:17" ht="12.75">
      <c r="A389" s="217"/>
      <c r="B389" s="217"/>
      <c r="C389" s="217"/>
      <c r="D389" s="217"/>
      <c r="E389" s="217"/>
      <c r="F389" s="218" t="s">
        <v>169</v>
      </c>
      <c r="G389" s="218" t="s">
        <v>169</v>
      </c>
      <c r="H389" s="218" t="s">
        <v>169</v>
      </c>
      <c r="I389" s="218" t="s">
        <v>169</v>
      </c>
      <c r="J389" s="218" t="s">
        <v>169</v>
      </c>
      <c r="K389" s="220" t="s">
        <v>174</v>
      </c>
      <c r="L389" s="221">
        <v>0</v>
      </c>
      <c r="M389" s="221">
        <v>0</v>
      </c>
      <c r="N389" s="221">
        <v>0</v>
      </c>
      <c r="O389" s="225">
        <f t="shared" si="18"/>
        <v>0</v>
      </c>
      <c r="P389" s="21">
        <v>0</v>
      </c>
      <c r="Q389" s="223">
        <f t="shared" si="19"/>
        <v>0</v>
      </c>
    </row>
    <row r="390" spans="1:17" ht="12.75">
      <c r="A390" s="217"/>
      <c r="B390" s="217"/>
      <c r="C390" s="217"/>
      <c r="D390" s="217"/>
      <c r="E390" s="217"/>
      <c r="F390" s="218" t="s">
        <v>169</v>
      </c>
      <c r="G390" s="218" t="s">
        <v>169</v>
      </c>
      <c r="H390" s="218" t="s">
        <v>169</v>
      </c>
      <c r="I390" s="218" t="s">
        <v>169</v>
      </c>
      <c r="J390" s="218" t="s">
        <v>169</v>
      </c>
      <c r="K390" s="220" t="s">
        <v>174</v>
      </c>
      <c r="L390" s="221">
        <v>0</v>
      </c>
      <c r="M390" s="221">
        <v>0</v>
      </c>
      <c r="N390" s="221">
        <v>0</v>
      </c>
      <c r="O390" s="225">
        <f t="shared" si="18"/>
        <v>0</v>
      </c>
      <c r="P390" s="21">
        <v>0</v>
      </c>
      <c r="Q390" s="223">
        <f t="shared" si="19"/>
        <v>0</v>
      </c>
    </row>
    <row r="391" spans="1:17" ht="12.75">
      <c r="A391" s="217"/>
      <c r="B391" s="217"/>
      <c r="C391" s="217"/>
      <c r="D391" s="217"/>
      <c r="E391" s="217"/>
      <c r="F391" s="218" t="s">
        <v>169</v>
      </c>
      <c r="G391" s="218" t="s">
        <v>169</v>
      </c>
      <c r="H391" s="218" t="s">
        <v>169</v>
      </c>
      <c r="I391" s="218" t="s">
        <v>169</v>
      </c>
      <c r="J391" s="218" t="s">
        <v>169</v>
      </c>
      <c r="K391" s="220" t="s">
        <v>174</v>
      </c>
      <c r="L391" s="221">
        <v>0</v>
      </c>
      <c r="M391" s="221">
        <v>0</v>
      </c>
      <c r="N391" s="221">
        <v>0</v>
      </c>
      <c r="O391" s="225">
        <f t="shared" si="18"/>
        <v>0</v>
      </c>
      <c r="P391" s="21">
        <v>0</v>
      </c>
      <c r="Q391" s="223">
        <f t="shared" si="19"/>
        <v>0</v>
      </c>
    </row>
    <row r="392" spans="1:17" ht="12.75">
      <c r="A392" s="217"/>
      <c r="B392" s="217"/>
      <c r="C392" s="217"/>
      <c r="D392" s="217"/>
      <c r="E392" s="217"/>
      <c r="F392" s="218" t="s">
        <v>169</v>
      </c>
      <c r="G392" s="218" t="s">
        <v>169</v>
      </c>
      <c r="H392" s="218" t="s">
        <v>169</v>
      </c>
      <c r="I392" s="218" t="s">
        <v>169</v>
      </c>
      <c r="J392" s="218" t="s">
        <v>169</v>
      </c>
      <c r="K392" s="220" t="s">
        <v>174</v>
      </c>
      <c r="L392" s="221">
        <v>0</v>
      </c>
      <c r="M392" s="221">
        <v>0</v>
      </c>
      <c r="N392" s="221">
        <v>0</v>
      </c>
      <c r="O392" s="225">
        <f t="shared" si="18"/>
        <v>0</v>
      </c>
      <c r="P392" s="21">
        <v>0</v>
      </c>
      <c r="Q392" s="223">
        <f t="shared" si="19"/>
        <v>0</v>
      </c>
    </row>
    <row r="393" spans="1:17" ht="12.75">
      <c r="A393" s="217"/>
      <c r="B393" s="217"/>
      <c r="C393" s="217"/>
      <c r="D393" s="217"/>
      <c r="E393" s="217"/>
      <c r="F393" s="218" t="s">
        <v>169</v>
      </c>
      <c r="G393" s="218" t="s">
        <v>169</v>
      </c>
      <c r="H393" s="218" t="s">
        <v>169</v>
      </c>
      <c r="I393" s="218" t="s">
        <v>169</v>
      </c>
      <c r="J393" s="218" t="s">
        <v>169</v>
      </c>
      <c r="K393" s="220" t="s">
        <v>174</v>
      </c>
      <c r="L393" s="221">
        <v>0</v>
      </c>
      <c r="M393" s="221">
        <v>0</v>
      </c>
      <c r="N393" s="221">
        <v>0</v>
      </c>
      <c r="O393" s="225">
        <f t="shared" si="18"/>
        <v>0</v>
      </c>
      <c r="P393" s="21">
        <v>0</v>
      </c>
      <c r="Q393" s="223">
        <f t="shared" si="19"/>
        <v>0</v>
      </c>
    </row>
    <row r="394" spans="1:17" ht="12.75">
      <c r="A394" s="217"/>
      <c r="B394" s="217"/>
      <c r="C394" s="217"/>
      <c r="D394" s="217"/>
      <c r="E394" s="217"/>
      <c r="F394" s="218" t="s">
        <v>169</v>
      </c>
      <c r="G394" s="218" t="s">
        <v>169</v>
      </c>
      <c r="H394" s="218" t="s">
        <v>169</v>
      </c>
      <c r="I394" s="218" t="s">
        <v>169</v>
      </c>
      <c r="J394" s="218" t="s">
        <v>169</v>
      </c>
      <c r="K394" s="220" t="s">
        <v>174</v>
      </c>
      <c r="L394" s="221">
        <v>0</v>
      </c>
      <c r="M394" s="221">
        <v>0</v>
      </c>
      <c r="N394" s="221">
        <v>0</v>
      </c>
      <c r="O394" s="225">
        <f t="shared" si="18"/>
        <v>0</v>
      </c>
      <c r="P394" s="21">
        <v>0</v>
      </c>
      <c r="Q394" s="223">
        <f t="shared" si="19"/>
        <v>0</v>
      </c>
    </row>
    <row r="395" spans="1:17" ht="12.75">
      <c r="A395" s="217"/>
      <c r="B395" s="217"/>
      <c r="C395" s="217"/>
      <c r="D395" s="217"/>
      <c r="E395" s="217"/>
      <c r="F395" s="218" t="s">
        <v>169</v>
      </c>
      <c r="G395" s="218" t="s">
        <v>169</v>
      </c>
      <c r="H395" s="218" t="s">
        <v>169</v>
      </c>
      <c r="I395" s="218" t="s">
        <v>169</v>
      </c>
      <c r="J395" s="218" t="s">
        <v>169</v>
      </c>
      <c r="K395" s="220" t="s">
        <v>174</v>
      </c>
      <c r="L395" s="221">
        <v>0</v>
      </c>
      <c r="M395" s="221">
        <v>0</v>
      </c>
      <c r="N395" s="221">
        <v>0</v>
      </c>
      <c r="O395" s="225">
        <f t="shared" si="18"/>
        <v>0</v>
      </c>
      <c r="P395" s="21">
        <v>0</v>
      </c>
      <c r="Q395" s="223">
        <f t="shared" si="19"/>
        <v>0</v>
      </c>
    </row>
    <row r="396" spans="1:17" ht="12.75">
      <c r="A396" s="217"/>
      <c r="B396" s="217"/>
      <c r="C396" s="217"/>
      <c r="D396" s="217"/>
      <c r="E396" s="217"/>
      <c r="F396" s="218" t="s">
        <v>169</v>
      </c>
      <c r="G396" s="218" t="s">
        <v>169</v>
      </c>
      <c r="H396" s="218" t="s">
        <v>169</v>
      </c>
      <c r="I396" s="218" t="s">
        <v>169</v>
      </c>
      <c r="J396" s="218" t="s">
        <v>169</v>
      </c>
      <c r="K396" s="220" t="s">
        <v>174</v>
      </c>
      <c r="L396" s="221">
        <v>0</v>
      </c>
      <c r="M396" s="221">
        <v>0</v>
      </c>
      <c r="N396" s="221">
        <v>0</v>
      </c>
      <c r="O396" s="225">
        <f t="shared" si="18"/>
        <v>0</v>
      </c>
      <c r="P396" s="21">
        <v>0</v>
      </c>
      <c r="Q396" s="223">
        <f t="shared" si="19"/>
        <v>0</v>
      </c>
    </row>
    <row r="397" spans="1:17" ht="12.75">
      <c r="A397" s="217"/>
      <c r="B397" s="217"/>
      <c r="C397" s="217"/>
      <c r="D397" s="217"/>
      <c r="E397" s="217"/>
      <c r="F397" s="218" t="s">
        <v>169</v>
      </c>
      <c r="G397" s="218" t="s">
        <v>169</v>
      </c>
      <c r="H397" s="218" t="s">
        <v>169</v>
      </c>
      <c r="I397" s="218" t="s">
        <v>169</v>
      </c>
      <c r="J397" s="218" t="s">
        <v>169</v>
      </c>
      <c r="K397" s="220" t="s">
        <v>174</v>
      </c>
      <c r="L397" s="221">
        <v>0</v>
      </c>
      <c r="M397" s="221">
        <v>0</v>
      </c>
      <c r="N397" s="221">
        <v>0</v>
      </c>
      <c r="O397" s="225">
        <f t="shared" si="18"/>
        <v>0</v>
      </c>
      <c r="P397" s="21">
        <v>0</v>
      </c>
      <c r="Q397" s="223">
        <f t="shared" si="19"/>
        <v>0</v>
      </c>
    </row>
    <row r="398" spans="1:17" ht="12.75">
      <c r="A398" s="217"/>
      <c r="B398" s="217"/>
      <c r="C398" s="217"/>
      <c r="D398" s="217"/>
      <c r="E398" s="217"/>
      <c r="F398" s="218" t="s">
        <v>169</v>
      </c>
      <c r="G398" s="218" t="s">
        <v>169</v>
      </c>
      <c r="H398" s="218" t="s">
        <v>169</v>
      </c>
      <c r="I398" s="218" t="s">
        <v>169</v>
      </c>
      <c r="J398" s="218" t="s">
        <v>169</v>
      </c>
      <c r="K398" s="220" t="s">
        <v>174</v>
      </c>
      <c r="L398" s="221">
        <v>0</v>
      </c>
      <c r="M398" s="221">
        <v>0</v>
      </c>
      <c r="N398" s="221">
        <v>0</v>
      </c>
      <c r="O398" s="225">
        <f t="shared" si="18"/>
        <v>0</v>
      </c>
      <c r="P398" s="21">
        <v>0</v>
      </c>
      <c r="Q398" s="223">
        <f t="shared" si="19"/>
        <v>0</v>
      </c>
    </row>
    <row r="399" spans="1:17" ht="12.75">
      <c r="A399" s="217"/>
      <c r="B399" s="217"/>
      <c r="C399" s="217"/>
      <c r="D399" s="217"/>
      <c r="E399" s="217"/>
      <c r="F399" s="218" t="s">
        <v>169</v>
      </c>
      <c r="G399" s="218" t="s">
        <v>169</v>
      </c>
      <c r="H399" s="218" t="s">
        <v>169</v>
      </c>
      <c r="I399" s="218" t="s">
        <v>169</v>
      </c>
      <c r="J399" s="218" t="s">
        <v>169</v>
      </c>
      <c r="K399" s="220" t="s">
        <v>174</v>
      </c>
      <c r="L399" s="221">
        <v>0</v>
      </c>
      <c r="M399" s="221">
        <v>0</v>
      </c>
      <c r="N399" s="221">
        <v>0</v>
      </c>
      <c r="O399" s="225">
        <f t="shared" si="18"/>
        <v>0</v>
      </c>
      <c r="P399" s="21">
        <v>0</v>
      </c>
      <c r="Q399" s="223">
        <f t="shared" si="19"/>
        <v>0</v>
      </c>
    </row>
    <row r="400" spans="1:17" ht="12.75">
      <c r="A400" s="217"/>
      <c r="B400" s="217"/>
      <c r="C400" s="217"/>
      <c r="D400" s="217"/>
      <c r="E400" s="217"/>
      <c r="F400" s="218" t="s">
        <v>169</v>
      </c>
      <c r="G400" s="218" t="s">
        <v>169</v>
      </c>
      <c r="H400" s="218" t="s">
        <v>169</v>
      </c>
      <c r="I400" s="218" t="s">
        <v>169</v>
      </c>
      <c r="J400" s="218" t="s">
        <v>169</v>
      </c>
      <c r="K400" s="220" t="s">
        <v>174</v>
      </c>
      <c r="L400" s="221">
        <v>0</v>
      </c>
      <c r="M400" s="221">
        <v>0</v>
      </c>
      <c r="N400" s="221">
        <v>0</v>
      </c>
      <c r="O400" s="225">
        <f t="shared" si="18"/>
        <v>0</v>
      </c>
      <c r="P400" s="21">
        <v>0</v>
      </c>
      <c r="Q400" s="223">
        <f t="shared" si="19"/>
        <v>0</v>
      </c>
    </row>
    <row r="401" spans="1:17" ht="12.75">
      <c r="A401" s="217"/>
      <c r="B401" s="217"/>
      <c r="C401" s="217"/>
      <c r="D401" s="217"/>
      <c r="E401" s="217"/>
      <c r="F401" s="218" t="s">
        <v>169</v>
      </c>
      <c r="G401" s="218" t="s">
        <v>169</v>
      </c>
      <c r="H401" s="218" t="s">
        <v>169</v>
      </c>
      <c r="I401" s="218" t="s">
        <v>169</v>
      </c>
      <c r="J401" s="218" t="s">
        <v>169</v>
      </c>
      <c r="K401" s="220" t="s">
        <v>174</v>
      </c>
      <c r="L401" s="221">
        <v>0</v>
      </c>
      <c r="M401" s="221">
        <v>0</v>
      </c>
      <c r="N401" s="221">
        <v>0</v>
      </c>
      <c r="O401" s="225">
        <f t="shared" si="18"/>
        <v>0</v>
      </c>
      <c r="P401" s="21">
        <v>0</v>
      </c>
      <c r="Q401" s="223">
        <f t="shared" si="19"/>
        <v>0</v>
      </c>
    </row>
    <row r="402" spans="1:17" ht="12.75">
      <c r="A402" s="217"/>
      <c r="B402" s="217"/>
      <c r="C402" s="217"/>
      <c r="D402" s="217"/>
      <c r="E402" s="217"/>
      <c r="F402" s="218" t="s">
        <v>169</v>
      </c>
      <c r="G402" s="218" t="s">
        <v>169</v>
      </c>
      <c r="H402" s="218" t="s">
        <v>169</v>
      </c>
      <c r="I402" s="218" t="s">
        <v>169</v>
      </c>
      <c r="J402" s="218" t="s">
        <v>169</v>
      </c>
      <c r="K402" s="220" t="s">
        <v>174</v>
      </c>
      <c r="L402" s="221">
        <v>0</v>
      </c>
      <c r="M402" s="221">
        <v>0</v>
      </c>
      <c r="N402" s="221">
        <v>0</v>
      </c>
      <c r="O402" s="225">
        <f t="shared" si="18"/>
        <v>0</v>
      </c>
      <c r="P402" s="21">
        <v>0</v>
      </c>
      <c r="Q402" s="223">
        <f t="shared" si="19"/>
        <v>0</v>
      </c>
    </row>
    <row r="403" spans="1:17" ht="12.75">
      <c r="A403" s="217"/>
      <c r="B403" s="217"/>
      <c r="C403" s="217"/>
      <c r="D403" s="217"/>
      <c r="E403" s="217"/>
      <c r="F403" s="218" t="s">
        <v>169</v>
      </c>
      <c r="G403" s="218" t="s">
        <v>169</v>
      </c>
      <c r="H403" s="218" t="s">
        <v>169</v>
      </c>
      <c r="I403" s="218" t="s">
        <v>169</v>
      </c>
      <c r="J403" s="218" t="s">
        <v>169</v>
      </c>
      <c r="K403" s="220" t="s">
        <v>174</v>
      </c>
      <c r="L403" s="221">
        <v>0</v>
      </c>
      <c r="M403" s="221">
        <v>0</v>
      </c>
      <c r="N403" s="221">
        <v>0</v>
      </c>
      <c r="O403" s="225">
        <f t="shared" si="18"/>
        <v>0</v>
      </c>
      <c r="P403" s="21">
        <v>0</v>
      </c>
      <c r="Q403" s="223">
        <f t="shared" si="19"/>
        <v>0</v>
      </c>
    </row>
    <row r="404" spans="1:17" ht="12.75">
      <c r="A404" s="217"/>
      <c r="B404" s="217"/>
      <c r="C404" s="217"/>
      <c r="D404" s="217"/>
      <c r="E404" s="217"/>
      <c r="F404" s="218" t="s">
        <v>169</v>
      </c>
      <c r="G404" s="218" t="s">
        <v>169</v>
      </c>
      <c r="H404" s="218" t="s">
        <v>169</v>
      </c>
      <c r="I404" s="218" t="s">
        <v>169</v>
      </c>
      <c r="J404" s="218" t="s">
        <v>169</v>
      </c>
      <c r="K404" s="220" t="s">
        <v>174</v>
      </c>
      <c r="L404" s="221">
        <v>0</v>
      </c>
      <c r="M404" s="221">
        <v>0</v>
      </c>
      <c r="N404" s="221">
        <v>0</v>
      </c>
      <c r="O404" s="225">
        <f t="shared" si="18"/>
        <v>0</v>
      </c>
      <c r="P404" s="21">
        <v>0</v>
      </c>
      <c r="Q404" s="223">
        <f t="shared" si="19"/>
        <v>0</v>
      </c>
    </row>
    <row r="405" spans="1:17" ht="12.75">
      <c r="A405" s="217"/>
      <c r="B405" s="217"/>
      <c r="C405" s="217"/>
      <c r="D405" s="217"/>
      <c r="E405" s="217"/>
      <c r="F405" s="218" t="s">
        <v>169</v>
      </c>
      <c r="G405" s="218" t="s">
        <v>169</v>
      </c>
      <c r="H405" s="218" t="s">
        <v>169</v>
      </c>
      <c r="I405" s="218" t="s">
        <v>169</v>
      </c>
      <c r="J405" s="218" t="s">
        <v>169</v>
      </c>
      <c r="K405" s="220" t="s">
        <v>174</v>
      </c>
      <c r="L405" s="221">
        <v>0</v>
      </c>
      <c r="M405" s="221">
        <v>0</v>
      </c>
      <c r="N405" s="221">
        <v>0</v>
      </c>
      <c r="O405" s="225">
        <f t="shared" si="18"/>
        <v>0</v>
      </c>
      <c r="P405" s="21">
        <v>0</v>
      </c>
      <c r="Q405" s="223">
        <f t="shared" si="19"/>
        <v>0</v>
      </c>
    </row>
    <row r="406" spans="1:17" ht="12.75">
      <c r="A406" s="217"/>
      <c r="B406" s="217"/>
      <c r="C406" s="217"/>
      <c r="D406" s="217"/>
      <c r="E406" s="217"/>
      <c r="F406" s="218" t="s">
        <v>169</v>
      </c>
      <c r="G406" s="218" t="s">
        <v>169</v>
      </c>
      <c r="H406" s="218" t="s">
        <v>169</v>
      </c>
      <c r="I406" s="218" t="s">
        <v>169</v>
      </c>
      <c r="J406" s="218" t="s">
        <v>169</v>
      </c>
      <c r="K406" s="220" t="s">
        <v>174</v>
      </c>
      <c r="L406" s="221">
        <v>0</v>
      </c>
      <c r="M406" s="221">
        <v>0</v>
      </c>
      <c r="N406" s="221">
        <v>0</v>
      </c>
      <c r="O406" s="225">
        <f t="shared" si="18"/>
        <v>0</v>
      </c>
      <c r="P406" s="21">
        <v>0</v>
      </c>
      <c r="Q406" s="223">
        <f t="shared" si="19"/>
        <v>0</v>
      </c>
    </row>
    <row r="407" spans="1:17" ht="12.75">
      <c r="A407" s="217"/>
      <c r="B407" s="217"/>
      <c r="C407" s="217"/>
      <c r="D407" s="217"/>
      <c r="E407" s="217"/>
      <c r="F407" s="218" t="s">
        <v>169</v>
      </c>
      <c r="G407" s="218" t="s">
        <v>169</v>
      </c>
      <c r="H407" s="218" t="s">
        <v>169</v>
      </c>
      <c r="I407" s="218" t="s">
        <v>169</v>
      </c>
      <c r="J407" s="218" t="s">
        <v>169</v>
      </c>
      <c r="K407" s="220" t="s">
        <v>174</v>
      </c>
      <c r="L407" s="221">
        <v>0</v>
      </c>
      <c r="M407" s="221">
        <v>0</v>
      </c>
      <c r="N407" s="221">
        <v>0</v>
      </c>
      <c r="O407" s="225">
        <f t="shared" si="18"/>
        <v>0</v>
      </c>
      <c r="P407" s="21">
        <v>0</v>
      </c>
      <c r="Q407" s="223">
        <f t="shared" si="19"/>
        <v>0</v>
      </c>
    </row>
    <row r="408" spans="1:17" ht="12.75">
      <c r="A408" s="217"/>
      <c r="B408" s="217"/>
      <c r="C408" s="217"/>
      <c r="D408" s="217"/>
      <c r="E408" s="217"/>
      <c r="F408" s="218" t="s">
        <v>169</v>
      </c>
      <c r="G408" s="218" t="s">
        <v>169</v>
      </c>
      <c r="H408" s="218" t="s">
        <v>169</v>
      </c>
      <c r="I408" s="218" t="s">
        <v>169</v>
      </c>
      <c r="J408" s="218" t="s">
        <v>169</v>
      </c>
      <c r="K408" s="220" t="s">
        <v>174</v>
      </c>
      <c r="L408" s="221">
        <v>0</v>
      </c>
      <c r="M408" s="221">
        <v>0</v>
      </c>
      <c r="N408" s="221">
        <v>0</v>
      </c>
      <c r="O408" s="225">
        <f t="shared" si="18"/>
        <v>0</v>
      </c>
      <c r="P408" s="21">
        <v>0</v>
      </c>
      <c r="Q408" s="223">
        <f t="shared" si="19"/>
        <v>0</v>
      </c>
    </row>
    <row r="409" spans="1:17" ht="12.75">
      <c r="A409" s="217"/>
      <c r="B409" s="217"/>
      <c r="C409" s="217"/>
      <c r="D409" s="217"/>
      <c r="E409" s="217"/>
      <c r="F409" s="218" t="s">
        <v>169</v>
      </c>
      <c r="G409" s="218" t="s">
        <v>169</v>
      </c>
      <c r="H409" s="218" t="s">
        <v>169</v>
      </c>
      <c r="I409" s="218" t="s">
        <v>169</v>
      </c>
      <c r="J409" s="218" t="s">
        <v>169</v>
      </c>
      <c r="K409" s="220" t="s">
        <v>174</v>
      </c>
      <c r="L409" s="221">
        <v>0</v>
      </c>
      <c r="M409" s="221">
        <v>0</v>
      </c>
      <c r="N409" s="221">
        <v>0</v>
      </c>
      <c r="O409" s="225">
        <f t="shared" si="18"/>
        <v>0</v>
      </c>
      <c r="P409" s="21">
        <v>0</v>
      </c>
      <c r="Q409" s="223">
        <f t="shared" si="19"/>
        <v>0</v>
      </c>
    </row>
    <row r="410" spans="1:17" ht="12.75">
      <c r="A410" s="217"/>
      <c r="B410" s="217"/>
      <c r="C410" s="217"/>
      <c r="D410" s="217"/>
      <c r="E410" s="217"/>
      <c r="F410" s="218" t="s">
        <v>169</v>
      </c>
      <c r="G410" s="218" t="s">
        <v>169</v>
      </c>
      <c r="H410" s="218" t="s">
        <v>169</v>
      </c>
      <c r="I410" s="218" t="s">
        <v>169</v>
      </c>
      <c r="J410" s="218" t="s">
        <v>169</v>
      </c>
      <c r="K410" s="220" t="s">
        <v>174</v>
      </c>
      <c r="L410" s="221">
        <v>0</v>
      </c>
      <c r="M410" s="221">
        <v>0</v>
      </c>
      <c r="N410" s="221">
        <v>0</v>
      </c>
      <c r="O410" s="225">
        <f t="shared" si="18"/>
        <v>0</v>
      </c>
      <c r="P410" s="21">
        <v>0</v>
      </c>
      <c r="Q410" s="223">
        <f t="shared" si="19"/>
        <v>0</v>
      </c>
    </row>
    <row r="411" spans="1:17" ht="12.75">
      <c r="A411" s="217"/>
      <c r="B411" s="217"/>
      <c r="C411" s="217"/>
      <c r="D411" s="217"/>
      <c r="E411" s="217"/>
      <c r="F411" s="218" t="s">
        <v>169</v>
      </c>
      <c r="G411" s="218" t="s">
        <v>169</v>
      </c>
      <c r="H411" s="218" t="s">
        <v>169</v>
      </c>
      <c r="I411" s="218" t="s">
        <v>169</v>
      </c>
      <c r="J411" s="218" t="s">
        <v>169</v>
      </c>
      <c r="K411" s="220" t="s">
        <v>174</v>
      </c>
      <c r="L411" s="221">
        <v>0</v>
      </c>
      <c r="M411" s="221">
        <v>0</v>
      </c>
      <c r="N411" s="221">
        <v>0</v>
      </c>
      <c r="O411" s="225">
        <f t="shared" si="18"/>
        <v>0</v>
      </c>
      <c r="P411" s="21">
        <v>0</v>
      </c>
      <c r="Q411" s="223">
        <f t="shared" si="19"/>
        <v>0</v>
      </c>
    </row>
    <row r="412" spans="1:17" ht="12.75">
      <c r="A412" s="217"/>
      <c r="B412" s="217"/>
      <c r="C412" s="217"/>
      <c r="D412" s="217"/>
      <c r="E412" s="217"/>
      <c r="F412" s="218" t="s">
        <v>169</v>
      </c>
      <c r="G412" s="218" t="s">
        <v>169</v>
      </c>
      <c r="H412" s="218" t="s">
        <v>169</v>
      </c>
      <c r="I412" s="218" t="s">
        <v>169</v>
      </c>
      <c r="J412" s="218" t="s">
        <v>169</v>
      </c>
      <c r="K412" s="220" t="s">
        <v>174</v>
      </c>
      <c r="L412" s="221">
        <v>0</v>
      </c>
      <c r="M412" s="221">
        <v>0</v>
      </c>
      <c r="N412" s="221">
        <v>0</v>
      </c>
      <c r="O412" s="225">
        <f t="shared" si="18"/>
        <v>0</v>
      </c>
      <c r="P412" s="21">
        <v>0</v>
      </c>
      <c r="Q412" s="223">
        <f t="shared" si="19"/>
        <v>0</v>
      </c>
    </row>
    <row r="413" spans="1:17" ht="12.75">
      <c r="A413" s="217"/>
      <c r="B413" s="217"/>
      <c r="C413" s="217"/>
      <c r="D413" s="217"/>
      <c r="E413" s="217"/>
      <c r="F413" s="218" t="s">
        <v>169</v>
      </c>
      <c r="G413" s="218" t="s">
        <v>169</v>
      </c>
      <c r="H413" s="218" t="s">
        <v>169</v>
      </c>
      <c r="I413" s="218" t="s">
        <v>169</v>
      </c>
      <c r="J413" s="218" t="s">
        <v>169</v>
      </c>
      <c r="K413" s="220" t="s">
        <v>174</v>
      </c>
      <c r="L413" s="221">
        <v>0</v>
      </c>
      <c r="M413" s="221">
        <v>0</v>
      </c>
      <c r="N413" s="221">
        <v>0</v>
      </c>
      <c r="O413" s="225">
        <f t="shared" si="18"/>
        <v>0</v>
      </c>
      <c r="P413" s="21">
        <v>0</v>
      </c>
      <c r="Q413" s="223">
        <f t="shared" si="19"/>
        <v>0</v>
      </c>
    </row>
    <row r="414" spans="1:17" ht="12.75">
      <c r="A414" s="217"/>
      <c r="B414" s="217"/>
      <c r="C414" s="217"/>
      <c r="D414" s="217"/>
      <c r="E414" s="217"/>
      <c r="F414" s="218" t="s">
        <v>169</v>
      </c>
      <c r="G414" s="218" t="s">
        <v>169</v>
      </c>
      <c r="H414" s="218" t="s">
        <v>169</v>
      </c>
      <c r="I414" s="218" t="s">
        <v>169</v>
      </c>
      <c r="J414" s="218" t="s">
        <v>169</v>
      </c>
      <c r="K414" s="220" t="s">
        <v>174</v>
      </c>
      <c r="L414" s="221">
        <v>0</v>
      </c>
      <c r="M414" s="221">
        <v>0</v>
      </c>
      <c r="N414" s="221">
        <v>0</v>
      </c>
      <c r="O414" s="225">
        <f t="shared" si="18"/>
        <v>0</v>
      </c>
      <c r="P414" s="21">
        <v>0</v>
      </c>
      <c r="Q414" s="223">
        <f t="shared" si="19"/>
        <v>0</v>
      </c>
    </row>
    <row r="415" spans="1:17" ht="12.75">
      <c r="A415" s="217"/>
      <c r="B415" s="217"/>
      <c r="C415" s="217"/>
      <c r="D415" s="217"/>
      <c r="E415" s="217"/>
      <c r="F415" s="218" t="s">
        <v>169</v>
      </c>
      <c r="G415" s="218" t="s">
        <v>169</v>
      </c>
      <c r="H415" s="218" t="s">
        <v>169</v>
      </c>
      <c r="I415" s="218" t="s">
        <v>169</v>
      </c>
      <c r="J415" s="218" t="s">
        <v>169</v>
      </c>
      <c r="K415" s="220" t="s">
        <v>174</v>
      </c>
      <c r="L415" s="221">
        <v>0</v>
      </c>
      <c r="M415" s="221">
        <v>0</v>
      </c>
      <c r="N415" s="221">
        <v>0</v>
      </c>
      <c r="O415" s="225">
        <f t="shared" si="18"/>
        <v>0</v>
      </c>
      <c r="P415" s="21">
        <v>0</v>
      </c>
      <c r="Q415" s="223">
        <f t="shared" si="19"/>
        <v>0</v>
      </c>
    </row>
    <row r="416" spans="1:17" ht="12.75">
      <c r="A416" s="217"/>
      <c r="B416" s="217"/>
      <c r="C416" s="217"/>
      <c r="D416" s="217"/>
      <c r="E416" s="217"/>
      <c r="F416" s="218" t="s">
        <v>169</v>
      </c>
      <c r="G416" s="218" t="s">
        <v>169</v>
      </c>
      <c r="H416" s="218" t="s">
        <v>169</v>
      </c>
      <c r="I416" s="218" t="s">
        <v>169</v>
      </c>
      <c r="J416" s="218" t="s">
        <v>169</v>
      </c>
      <c r="K416" s="220" t="s">
        <v>174</v>
      </c>
      <c r="L416" s="221">
        <v>0</v>
      </c>
      <c r="M416" s="221">
        <v>0</v>
      </c>
      <c r="N416" s="221">
        <v>0</v>
      </c>
      <c r="O416" s="225">
        <f t="shared" si="18"/>
        <v>0</v>
      </c>
      <c r="P416" s="21">
        <v>0</v>
      </c>
      <c r="Q416" s="223">
        <f t="shared" si="19"/>
        <v>0</v>
      </c>
    </row>
    <row r="417" spans="1:17" ht="12.75">
      <c r="A417" s="217"/>
      <c r="B417" s="217"/>
      <c r="C417" s="217"/>
      <c r="D417" s="217"/>
      <c r="E417" s="217"/>
      <c r="F417" s="218" t="s">
        <v>169</v>
      </c>
      <c r="G417" s="218" t="s">
        <v>169</v>
      </c>
      <c r="H417" s="218" t="s">
        <v>169</v>
      </c>
      <c r="I417" s="218" t="s">
        <v>169</v>
      </c>
      <c r="J417" s="218" t="s">
        <v>169</v>
      </c>
      <c r="K417" s="220" t="s">
        <v>174</v>
      </c>
      <c r="L417" s="221">
        <v>0</v>
      </c>
      <c r="M417" s="221">
        <v>0</v>
      </c>
      <c r="N417" s="221">
        <v>0</v>
      </c>
      <c r="O417" s="225">
        <f t="shared" si="18"/>
        <v>0</v>
      </c>
      <c r="P417" s="21">
        <v>0</v>
      </c>
      <c r="Q417" s="223">
        <f t="shared" si="19"/>
        <v>0</v>
      </c>
    </row>
    <row r="418" spans="1:17" ht="12.75">
      <c r="A418" s="217"/>
      <c r="B418" s="217"/>
      <c r="C418" s="217"/>
      <c r="D418" s="217"/>
      <c r="E418" s="217"/>
      <c r="F418" s="218" t="s">
        <v>169</v>
      </c>
      <c r="G418" s="218" t="s">
        <v>169</v>
      </c>
      <c r="H418" s="218" t="s">
        <v>169</v>
      </c>
      <c r="I418" s="218" t="s">
        <v>169</v>
      </c>
      <c r="J418" s="218" t="s">
        <v>169</v>
      </c>
      <c r="K418" s="220" t="s">
        <v>174</v>
      </c>
      <c r="L418" s="221">
        <v>0</v>
      </c>
      <c r="M418" s="221">
        <v>0</v>
      </c>
      <c r="N418" s="221">
        <v>0</v>
      </c>
      <c r="O418" s="225">
        <f t="shared" si="18"/>
        <v>0</v>
      </c>
      <c r="P418" s="21">
        <v>0</v>
      </c>
      <c r="Q418" s="223">
        <f t="shared" si="19"/>
        <v>0</v>
      </c>
    </row>
    <row r="419" spans="1:17" ht="12.75">
      <c r="A419" s="217"/>
      <c r="B419" s="217"/>
      <c r="C419" s="217"/>
      <c r="D419" s="217"/>
      <c r="E419" s="217"/>
      <c r="F419" s="218" t="s">
        <v>169</v>
      </c>
      <c r="G419" s="218" t="s">
        <v>169</v>
      </c>
      <c r="H419" s="218" t="s">
        <v>169</v>
      </c>
      <c r="I419" s="218" t="s">
        <v>169</v>
      </c>
      <c r="J419" s="218" t="s">
        <v>169</v>
      </c>
      <c r="K419" s="220" t="s">
        <v>174</v>
      </c>
      <c r="L419" s="221">
        <v>0</v>
      </c>
      <c r="M419" s="221">
        <v>0</v>
      </c>
      <c r="N419" s="221">
        <v>0</v>
      </c>
      <c r="O419" s="225">
        <f t="shared" si="18"/>
        <v>0</v>
      </c>
      <c r="P419" s="21">
        <v>0</v>
      </c>
      <c r="Q419" s="223">
        <f t="shared" si="19"/>
        <v>0</v>
      </c>
    </row>
    <row r="420" spans="1:17" ht="12.75">
      <c r="A420" s="217"/>
      <c r="B420" s="217"/>
      <c r="C420" s="217"/>
      <c r="D420" s="217"/>
      <c r="E420" s="217"/>
      <c r="F420" s="218" t="s">
        <v>169</v>
      </c>
      <c r="G420" s="218" t="s">
        <v>169</v>
      </c>
      <c r="H420" s="218" t="s">
        <v>169</v>
      </c>
      <c r="I420" s="218" t="s">
        <v>169</v>
      </c>
      <c r="J420" s="218" t="s">
        <v>169</v>
      </c>
      <c r="K420" s="220" t="s">
        <v>174</v>
      </c>
      <c r="L420" s="221">
        <v>0</v>
      </c>
      <c r="M420" s="221">
        <v>0</v>
      </c>
      <c r="N420" s="221">
        <v>0</v>
      </c>
      <c r="O420" s="225">
        <f t="shared" si="18"/>
        <v>0</v>
      </c>
      <c r="P420" s="21">
        <v>0</v>
      </c>
      <c r="Q420" s="223">
        <f t="shared" si="19"/>
        <v>0</v>
      </c>
    </row>
    <row r="421" spans="1:17" ht="12.75">
      <c r="A421" s="217"/>
      <c r="B421" s="217"/>
      <c r="C421" s="217"/>
      <c r="D421" s="217"/>
      <c r="E421" s="217"/>
      <c r="F421" s="218" t="s">
        <v>169</v>
      </c>
      <c r="G421" s="218" t="s">
        <v>169</v>
      </c>
      <c r="H421" s="218" t="s">
        <v>169</v>
      </c>
      <c r="I421" s="218" t="s">
        <v>169</v>
      </c>
      <c r="J421" s="218" t="s">
        <v>169</v>
      </c>
      <c r="K421" s="220" t="s">
        <v>174</v>
      </c>
      <c r="L421" s="221">
        <v>0</v>
      </c>
      <c r="M421" s="221">
        <v>0</v>
      </c>
      <c r="N421" s="221">
        <v>0</v>
      </c>
      <c r="O421" s="225">
        <f t="shared" si="18"/>
        <v>0</v>
      </c>
      <c r="P421" s="21">
        <v>0</v>
      </c>
      <c r="Q421" s="223">
        <f t="shared" si="19"/>
        <v>0</v>
      </c>
    </row>
    <row r="422" spans="1:17" ht="12.75">
      <c r="A422" s="217"/>
      <c r="B422" s="217"/>
      <c r="C422" s="217"/>
      <c r="D422" s="217"/>
      <c r="E422" s="217"/>
      <c r="F422" s="218" t="s">
        <v>169</v>
      </c>
      <c r="G422" s="218" t="s">
        <v>169</v>
      </c>
      <c r="H422" s="218" t="s">
        <v>169</v>
      </c>
      <c r="I422" s="218" t="s">
        <v>169</v>
      </c>
      <c r="J422" s="218" t="s">
        <v>169</v>
      </c>
      <c r="K422" s="220" t="s">
        <v>174</v>
      </c>
      <c r="L422" s="221">
        <v>0</v>
      </c>
      <c r="M422" s="221">
        <v>0</v>
      </c>
      <c r="N422" s="221">
        <v>0</v>
      </c>
      <c r="O422" s="225">
        <f t="shared" si="18"/>
        <v>0</v>
      </c>
      <c r="P422" s="21">
        <v>0</v>
      </c>
      <c r="Q422" s="223">
        <f t="shared" si="19"/>
        <v>0</v>
      </c>
    </row>
    <row r="423" spans="1:17" ht="12.75">
      <c r="A423" s="217"/>
      <c r="B423" s="217"/>
      <c r="C423" s="217"/>
      <c r="D423" s="217"/>
      <c r="E423" s="217"/>
      <c r="F423" s="218" t="s">
        <v>169</v>
      </c>
      <c r="G423" s="218" t="s">
        <v>169</v>
      </c>
      <c r="H423" s="218" t="s">
        <v>169</v>
      </c>
      <c r="I423" s="218" t="s">
        <v>169</v>
      </c>
      <c r="J423" s="218" t="s">
        <v>169</v>
      </c>
      <c r="K423" s="220" t="s">
        <v>174</v>
      </c>
      <c r="L423" s="221">
        <v>0</v>
      </c>
      <c r="M423" s="221">
        <v>0</v>
      </c>
      <c r="N423" s="221">
        <v>0</v>
      </c>
      <c r="O423" s="225">
        <f t="shared" si="18"/>
        <v>0</v>
      </c>
      <c r="P423" s="21">
        <v>0</v>
      </c>
      <c r="Q423" s="223">
        <f t="shared" si="19"/>
        <v>0</v>
      </c>
    </row>
    <row r="424" spans="1:17" ht="12.75">
      <c r="A424" s="217"/>
      <c r="B424" s="217"/>
      <c r="C424" s="217"/>
      <c r="D424" s="217"/>
      <c r="E424" s="217"/>
      <c r="F424" s="218" t="s">
        <v>169</v>
      </c>
      <c r="G424" s="218" t="s">
        <v>169</v>
      </c>
      <c r="H424" s="218" t="s">
        <v>169</v>
      </c>
      <c r="I424" s="218" t="s">
        <v>169</v>
      </c>
      <c r="J424" s="218" t="s">
        <v>169</v>
      </c>
      <c r="K424" s="220" t="s">
        <v>174</v>
      </c>
      <c r="L424" s="221">
        <v>0</v>
      </c>
      <c r="M424" s="221">
        <v>0</v>
      </c>
      <c r="N424" s="221">
        <v>0</v>
      </c>
      <c r="O424" s="225">
        <f t="shared" si="18"/>
        <v>0</v>
      </c>
      <c r="P424" s="21">
        <v>0</v>
      </c>
      <c r="Q424" s="223">
        <f t="shared" si="19"/>
        <v>0</v>
      </c>
    </row>
    <row r="425" spans="1:17" ht="12.75">
      <c r="A425" s="217"/>
      <c r="B425" s="217"/>
      <c r="C425" s="217"/>
      <c r="D425" s="217"/>
      <c r="E425" s="217"/>
      <c r="F425" s="218" t="s">
        <v>169</v>
      </c>
      <c r="G425" s="218" t="s">
        <v>169</v>
      </c>
      <c r="H425" s="218" t="s">
        <v>169</v>
      </c>
      <c r="I425" s="218" t="s">
        <v>169</v>
      </c>
      <c r="J425" s="218" t="s">
        <v>169</v>
      </c>
      <c r="K425" s="220" t="s">
        <v>174</v>
      </c>
      <c r="L425" s="221">
        <v>0</v>
      </c>
      <c r="M425" s="221">
        <v>0</v>
      </c>
      <c r="N425" s="221">
        <v>0</v>
      </c>
      <c r="O425" s="225">
        <f t="shared" si="18"/>
        <v>0</v>
      </c>
      <c r="P425" s="21">
        <v>0</v>
      </c>
      <c r="Q425" s="223">
        <f t="shared" si="19"/>
        <v>0</v>
      </c>
    </row>
    <row r="426" spans="1:17" ht="12.75">
      <c r="A426" s="217"/>
      <c r="B426" s="217"/>
      <c r="C426" s="217"/>
      <c r="D426" s="217"/>
      <c r="E426" s="217"/>
      <c r="F426" s="218" t="s">
        <v>169</v>
      </c>
      <c r="G426" s="218" t="s">
        <v>169</v>
      </c>
      <c r="H426" s="218" t="s">
        <v>169</v>
      </c>
      <c r="I426" s="218" t="s">
        <v>169</v>
      </c>
      <c r="J426" s="218" t="s">
        <v>169</v>
      </c>
      <c r="K426" s="220" t="s">
        <v>174</v>
      </c>
      <c r="L426" s="221">
        <v>0</v>
      </c>
      <c r="M426" s="221">
        <v>0</v>
      </c>
      <c r="N426" s="221">
        <v>0</v>
      </c>
      <c r="O426" s="225">
        <f t="shared" si="18"/>
        <v>0</v>
      </c>
      <c r="P426" s="21">
        <v>0</v>
      </c>
      <c r="Q426" s="223">
        <f t="shared" si="19"/>
        <v>0</v>
      </c>
    </row>
    <row r="427" spans="1:17" ht="12.75">
      <c r="A427" s="217"/>
      <c r="B427" s="217"/>
      <c r="C427" s="217"/>
      <c r="D427" s="217"/>
      <c r="E427" s="217"/>
      <c r="F427" s="218" t="s">
        <v>169</v>
      </c>
      <c r="G427" s="218" t="s">
        <v>169</v>
      </c>
      <c r="H427" s="218" t="s">
        <v>169</v>
      </c>
      <c r="I427" s="218" t="s">
        <v>169</v>
      </c>
      <c r="J427" s="218" t="s">
        <v>169</v>
      </c>
      <c r="K427" s="220" t="s">
        <v>174</v>
      </c>
      <c r="L427" s="221">
        <v>0</v>
      </c>
      <c r="M427" s="221">
        <v>0</v>
      </c>
      <c r="N427" s="221">
        <v>0</v>
      </c>
      <c r="O427" s="225">
        <f t="shared" si="18"/>
        <v>0</v>
      </c>
      <c r="P427" s="21">
        <v>0</v>
      </c>
      <c r="Q427" s="223">
        <f t="shared" si="19"/>
        <v>0</v>
      </c>
    </row>
    <row r="428" spans="1:17" ht="12.75">
      <c r="A428" s="217"/>
      <c r="B428" s="217"/>
      <c r="C428" s="217"/>
      <c r="D428" s="217"/>
      <c r="E428" s="217"/>
      <c r="F428" s="218" t="s">
        <v>169</v>
      </c>
      <c r="G428" s="218" t="s">
        <v>169</v>
      </c>
      <c r="H428" s="218" t="s">
        <v>169</v>
      </c>
      <c r="I428" s="218" t="s">
        <v>169</v>
      </c>
      <c r="J428" s="218" t="s">
        <v>169</v>
      </c>
      <c r="K428" s="220" t="s">
        <v>174</v>
      </c>
      <c r="L428" s="221">
        <v>0</v>
      </c>
      <c r="M428" s="221">
        <v>0</v>
      </c>
      <c r="N428" s="221">
        <v>0</v>
      </c>
      <c r="O428" s="225">
        <f t="shared" si="18"/>
        <v>0</v>
      </c>
      <c r="P428" s="21">
        <v>0</v>
      </c>
      <c r="Q428" s="223">
        <f t="shared" si="19"/>
        <v>0</v>
      </c>
    </row>
    <row r="429" spans="1:17" ht="12.75">
      <c r="A429" s="217"/>
      <c r="B429" s="217"/>
      <c r="C429" s="217"/>
      <c r="D429" s="217"/>
      <c r="E429" s="217"/>
      <c r="F429" s="218" t="s">
        <v>169</v>
      </c>
      <c r="G429" s="218" t="s">
        <v>169</v>
      </c>
      <c r="H429" s="218" t="s">
        <v>169</v>
      </c>
      <c r="I429" s="218" t="s">
        <v>169</v>
      </c>
      <c r="J429" s="218" t="s">
        <v>169</v>
      </c>
      <c r="K429" s="220" t="s">
        <v>174</v>
      </c>
      <c r="L429" s="221">
        <v>0</v>
      </c>
      <c r="M429" s="221">
        <v>0</v>
      </c>
      <c r="N429" s="221">
        <v>0</v>
      </c>
      <c r="O429" s="225">
        <f t="shared" si="18"/>
        <v>0</v>
      </c>
      <c r="P429" s="21">
        <v>0</v>
      </c>
      <c r="Q429" s="223">
        <f t="shared" si="19"/>
        <v>0</v>
      </c>
    </row>
    <row r="430" spans="1:17" ht="12.75">
      <c r="A430" s="217"/>
      <c r="B430" s="217"/>
      <c r="C430" s="217"/>
      <c r="D430" s="217"/>
      <c r="E430" s="217"/>
      <c r="F430" s="218" t="s">
        <v>169</v>
      </c>
      <c r="G430" s="218" t="s">
        <v>169</v>
      </c>
      <c r="H430" s="218" t="s">
        <v>169</v>
      </c>
      <c r="I430" s="218" t="s">
        <v>169</v>
      </c>
      <c r="J430" s="218" t="s">
        <v>169</v>
      </c>
      <c r="K430" s="220" t="s">
        <v>174</v>
      </c>
      <c r="L430" s="221">
        <v>0</v>
      </c>
      <c r="M430" s="221">
        <v>0</v>
      </c>
      <c r="N430" s="221">
        <v>0</v>
      </c>
      <c r="O430" s="225">
        <f t="shared" si="18"/>
        <v>0</v>
      </c>
      <c r="P430" s="21">
        <v>0</v>
      </c>
      <c r="Q430" s="223">
        <f t="shared" si="19"/>
        <v>0</v>
      </c>
    </row>
    <row r="431" spans="1:17" ht="12.75">
      <c r="A431" s="217"/>
      <c r="B431" s="217"/>
      <c r="C431" s="217"/>
      <c r="D431" s="217"/>
      <c r="E431" s="217"/>
      <c r="F431" s="218" t="s">
        <v>169</v>
      </c>
      <c r="G431" s="218" t="s">
        <v>169</v>
      </c>
      <c r="H431" s="218" t="s">
        <v>169</v>
      </c>
      <c r="I431" s="218" t="s">
        <v>169</v>
      </c>
      <c r="J431" s="218" t="s">
        <v>169</v>
      </c>
      <c r="K431" s="220" t="s">
        <v>174</v>
      </c>
      <c r="L431" s="221">
        <v>0</v>
      </c>
      <c r="M431" s="221">
        <v>0</v>
      </c>
      <c r="N431" s="221">
        <v>0</v>
      </c>
      <c r="O431" s="225">
        <f t="shared" si="18"/>
        <v>0</v>
      </c>
      <c r="P431" s="21">
        <v>0</v>
      </c>
      <c r="Q431" s="223">
        <f t="shared" si="19"/>
        <v>0</v>
      </c>
    </row>
    <row r="432" spans="1:17" ht="12.75">
      <c r="A432" s="217"/>
      <c r="B432" s="217"/>
      <c r="C432" s="217"/>
      <c r="D432" s="217"/>
      <c r="E432" s="217"/>
      <c r="F432" s="218" t="s">
        <v>169</v>
      </c>
      <c r="G432" s="218" t="s">
        <v>169</v>
      </c>
      <c r="H432" s="218" t="s">
        <v>169</v>
      </c>
      <c r="I432" s="218" t="s">
        <v>169</v>
      </c>
      <c r="J432" s="218" t="s">
        <v>169</v>
      </c>
      <c r="K432" s="220" t="s">
        <v>174</v>
      </c>
      <c r="L432" s="221">
        <v>0</v>
      </c>
      <c r="M432" s="221">
        <v>0</v>
      </c>
      <c r="N432" s="221">
        <v>0</v>
      </c>
      <c r="O432" s="225">
        <f t="shared" si="18"/>
        <v>0</v>
      </c>
      <c r="P432" s="21">
        <v>0</v>
      </c>
      <c r="Q432" s="223">
        <f t="shared" si="19"/>
        <v>0</v>
      </c>
    </row>
    <row r="433" spans="1:17" ht="12.75">
      <c r="A433" s="217"/>
      <c r="B433" s="217"/>
      <c r="C433" s="217"/>
      <c r="D433" s="217"/>
      <c r="E433" s="217"/>
      <c r="F433" s="218" t="s">
        <v>169</v>
      </c>
      <c r="G433" s="218" t="s">
        <v>169</v>
      </c>
      <c r="H433" s="218" t="s">
        <v>169</v>
      </c>
      <c r="I433" s="218" t="s">
        <v>169</v>
      </c>
      <c r="J433" s="218" t="s">
        <v>169</v>
      </c>
      <c r="K433" s="220" t="s">
        <v>174</v>
      </c>
      <c r="L433" s="221">
        <v>0</v>
      </c>
      <c r="M433" s="221">
        <v>0</v>
      </c>
      <c r="N433" s="221">
        <v>0</v>
      </c>
      <c r="O433" s="225">
        <f t="shared" si="18"/>
        <v>0</v>
      </c>
      <c r="P433" s="21">
        <v>0</v>
      </c>
      <c r="Q433" s="223">
        <f t="shared" si="19"/>
        <v>0</v>
      </c>
    </row>
    <row r="434" spans="1:17" ht="12.75">
      <c r="A434" s="217"/>
      <c r="B434" s="217"/>
      <c r="C434" s="217"/>
      <c r="D434" s="217"/>
      <c r="E434" s="217"/>
      <c r="F434" s="218" t="s">
        <v>169</v>
      </c>
      <c r="G434" s="218" t="s">
        <v>169</v>
      </c>
      <c r="H434" s="218" t="s">
        <v>169</v>
      </c>
      <c r="I434" s="218" t="s">
        <v>169</v>
      </c>
      <c r="J434" s="218" t="s">
        <v>169</v>
      </c>
      <c r="K434" s="220" t="s">
        <v>174</v>
      </c>
      <c r="L434" s="221">
        <v>0</v>
      </c>
      <c r="M434" s="221">
        <v>0</v>
      </c>
      <c r="N434" s="221">
        <v>0</v>
      </c>
      <c r="O434" s="225">
        <f t="shared" si="18"/>
        <v>0</v>
      </c>
      <c r="P434" s="21">
        <v>0</v>
      </c>
      <c r="Q434" s="223">
        <f t="shared" si="19"/>
        <v>0</v>
      </c>
    </row>
    <row r="435" spans="1:17" ht="12.75">
      <c r="A435" s="217"/>
      <c r="B435" s="217"/>
      <c r="C435" s="217"/>
      <c r="D435" s="217"/>
      <c r="E435" s="217"/>
      <c r="F435" s="218" t="s">
        <v>169</v>
      </c>
      <c r="G435" s="218" t="s">
        <v>169</v>
      </c>
      <c r="H435" s="218" t="s">
        <v>169</v>
      </c>
      <c r="I435" s="218" t="s">
        <v>169</v>
      </c>
      <c r="J435" s="218" t="s">
        <v>169</v>
      </c>
      <c r="K435" s="220" t="s">
        <v>174</v>
      </c>
      <c r="L435" s="221">
        <v>0</v>
      </c>
      <c r="M435" s="221">
        <v>0</v>
      </c>
      <c r="N435" s="221">
        <v>0</v>
      </c>
      <c r="O435" s="225">
        <f t="shared" si="18"/>
        <v>0</v>
      </c>
      <c r="P435" s="21">
        <v>0</v>
      </c>
      <c r="Q435" s="223">
        <f t="shared" si="19"/>
        <v>0</v>
      </c>
    </row>
    <row r="436" spans="1:17" ht="12.75">
      <c r="A436" s="217"/>
      <c r="B436" s="217"/>
      <c r="C436" s="217"/>
      <c r="D436" s="217"/>
      <c r="E436" s="217"/>
      <c r="F436" s="218" t="s">
        <v>169</v>
      </c>
      <c r="G436" s="218" t="s">
        <v>169</v>
      </c>
      <c r="H436" s="218" t="s">
        <v>169</v>
      </c>
      <c r="I436" s="218" t="s">
        <v>169</v>
      </c>
      <c r="J436" s="218" t="s">
        <v>169</v>
      </c>
      <c r="K436" s="220" t="s">
        <v>174</v>
      </c>
      <c r="L436" s="221">
        <v>0</v>
      </c>
      <c r="M436" s="221">
        <v>0</v>
      </c>
      <c r="N436" s="221">
        <v>0</v>
      </c>
      <c r="O436" s="225">
        <f t="shared" si="18"/>
        <v>0</v>
      </c>
      <c r="P436" s="21">
        <v>0</v>
      </c>
      <c r="Q436" s="223">
        <f t="shared" si="19"/>
        <v>0</v>
      </c>
    </row>
    <row r="437" spans="1:17" ht="12.75">
      <c r="A437" s="217"/>
      <c r="B437" s="217"/>
      <c r="C437" s="217"/>
      <c r="D437" s="217"/>
      <c r="E437" s="217"/>
      <c r="F437" s="218" t="s">
        <v>169</v>
      </c>
      <c r="G437" s="218" t="s">
        <v>169</v>
      </c>
      <c r="H437" s="218" t="s">
        <v>169</v>
      </c>
      <c r="I437" s="218" t="s">
        <v>169</v>
      </c>
      <c r="J437" s="218" t="s">
        <v>169</v>
      </c>
      <c r="K437" s="220" t="s">
        <v>174</v>
      </c>
      <c r="L437" s="221">
        <v>0</v>
      </c>
      <c r="M437" s="221">
        <v>0</v>
      </c>
      <c r="N437" s="221">
        <v>0</v>
      </c>
      <c r="O437" s="225">
        <f t="shared" si="18"/>
        <v>0</v>
      </c>
      <c r="P437" s="21">
        <v>0</v>
      </c>
      <c r="Q437" s="223">
        <f t="shared" si="19"/>
        <v>0</v>
      </c>
    </row>
    <row r="438" spans="1:17" ht="12.75">
      <c r="A438" s="217"/>
      <c r="B438" s="217"/>
      <c r="C438" s="217"/>
      <c r="D438" s="217"/>
      <c r="E438" s="217"/>
      <c r="F438" s="218" t="s">
        <v>169</v>
      </c>
      <c r="G438" s="218" t="s">
        <v>169</v>
      </c>
      <c r="H438" s="218" t="s">
        <v>169</v>
      </c>
      <c r="I438" s="218" t="s">
        <v>169</v>
      </c>
      <c r="J438" s="218" t="s">
        <v>169</v>
      </c>
      <c r="K438" s="220" t="s">
        <v>174</v>
      </c>
      <c r="L438" s="221">
        <v>0</v>
      </c>
      <c r="M438" s="221">
        <v>0</v>
      </c>
      <c r="N438" s="221">
        <v>0</v>
      </c>
      <c r="O438" s="225">
        <f t="shared" si="18"/>
        <v>0</v>
      </c>
      <c r="P438" s="21">
        <v>0</v>
      </c>
      <c r="Q438" s="223">
        <f t="shared" si="19"/>
        <v>0</v>
      </c>
    </row>
    <row r="439" spans="1:17" ht="12.75">
      <c r="A439" s="217"/>
      <c r="B439" s="217"/>
      <c r="C439" s="217"/>
      <c r="D439" s="217"/>
      <c r="E439" s="217"/>
      <c r="F439" s="218" t="s">
        <v>169</v>
      </c>
      <c r="G439" s="218" t="s">
        <v>169</v>
      </c>
      <c r="H439" s="218" t="s">
        <v>169</v>
      </c>
      <c r="I439" s="218" t="s">
        <v>169</v>
      </c>
      <c r="J439" s="218" t="s">
        <v>169</v>
      </c>
      <c r="K439" s="220" t="s">
        <v>174</v>
      </c>
      <c r="L439" s="221">
        <v>0</v>
      </c>
      <c r="M439" s="221">
        <v>0</v>
      </c>
      <c r="N439" s="221">
        <v>0</v>
      </c>
      <c r="O439" s="225">
        <f t="shared" si="18"/>
        <v>0</v>
      </c>
      <c r="P439" s="21">
        <v>0</v>
      </c>
      <c r="Q439" s="223">
        <f t="shared" si="19"/>
        <v>0</v>
      </c>
    </row>
    <row r="440" spans="1:17" ht="12.75">
      <c r="A440" s="217"/>
      <c r="B440" s="217"/>
      <c r="C440" s="217"/>
      <c r="D440" s="217"/>
      <c r="E440" s="217"/>
      <c r="F440" s="218" t="s">
        <v>169</v>
      </c>
      <c r="G440" s="218" t="s">
        <v>169</v>
      </c>
      <c r="H440" s="218" t="s">
        <v>169</v>
      </c>
      <c r="I440" s="218" t="s">
        <v>169</v>
      </c>
      <c r="J440" s="218" t="s">
        <v>169</v>
      </c>
      <c r="K440" s="220" t="s">
        <v>174</v>
      </c>
      <c r="L440" s="221">
        <v>0</v>
      </c>
      <c r="M440" s="221">
        <v>0</v>
      </c>
      <c r="N440" s="221">
        <v>0</v>
      </c>
      <c r="O440" s="225">
        <f t="shared" si="18"/>
        <v>0</v>
      </c>
      <c r="P440" s="21">
        <v>0</v>
      </c>
      <c r="Q440" s="223">
        <f t="shared" si="19"/>
        <v>0</v>
      </c>
    </row>
    <row r="441" spans="1:17" ht="12.75">
      <c r="A441" s="217"/>
      <c r="B441" s="217"/>
      <c r="C441" s="217"/>
      <c r="D441" s="217"/>
      <c r="E441" s="217"/>
      <c r="F441" s="218" t="s">
        <v>169</v>
      </c>
      <c r="G441" s="218" t="s">
        <v>169</v>
      </c>
      <c r="H441" s="218" t="s">
        <v>169</v>
      </c>
      <c r="I441" s="218" t="s">
        <v>169</v>
      </c>
      <c r="J441" s="218" t="s">
        <v>169</v>
      </c>
      <c r="K441" s="220" t="s">
        <v>174</v>
      </c>
      <c r="L441" s="221">
        <v>0</v>
      </c>
      <c r="M441" s="221">
        <v>0</v>
      </c>
      <c r="N441" s="221">
        <v>0</v>
      </c>
      <c r="O441" s="225">
        <f t="shared" si="18"/>
        <v>0</v>
      </c>
      <c r="P441" s="21">
        <v>0</v>
      </c>
      <c r="Q441" s="223">
        <f t="shared" si="19"/>
        <v>0</v>
      </c>
    </row>
    <row r="442" spans="1:17" ht="12.75">
      <c r="A442" s="217"/>
      <c r="B442" s="217"/>
      <c r="C442" s="217"/>
      <c r="D442" s="217"/>
      <c r="E442" s="217"/>
      <c r="F442" s="218" t="s">
        <v>169</v>
      </c>
      <c r="G442" s="218" t="s">
        <v>169</v>
      </c>
      <c r="H442" s="218" t="s">
        <v>169</v>
      </c>
      <c r="I442" s="218" t="s">
        <v>169</v>
      </c>
      <c r="J442" s="218" t="s">
        <v>169</v>
      </c>
      <c r="K442" s="220" t="s">
        <v>174</v>
      </c>
      <c r="L442" s="221">
        <v>0</v>
      </c>
      <c r="M442" s="221">
        <v>0</v>
      </c>
      <c r="N442" s="221">
        <v>0</v>
      </c>
      <c r="O442" s="225">
        <f t="shared" si="18"/>
        <v>0</v>
      </c>
      <c r="P442" s="21">
        <v>0</v>
      </c>
      <c r="Q442" s="223">
        <f t="shared" si="19"/>
        <v>0</v>
      </c>
    </row>
    <row r="443" spans="1:17" ht="12.75">
      <c r="A443" s="217"/>
      <c r="B443" s="217"/>
      <c r="C443" s="217"/>
      <c r="D443" s="217"/>
      <c r="E443" s="217"/>
      <c r="F443" s="218" t="s">
        <v>169</v>
      </c>
      <c r="G443" s="218" t="s">
        <v>169</v>
      </c>
      <c r="H443" s="218" t="s">
        <v>169</v>
      </c>
      <c r="I443" s="218" t="s">
        <v>169</v>
      </c>
      <c r="J443" s="218" t="s">
        <v>169</v>
      </c>
      <c r="K443" s="220" t="s">
        <v>174</v>
      </c>
      <c r="L443" s="221">
        <v>0</v>
      </c>
      <c r="M443" s="221">
        <v>0</v>
      </c>
      <c r="N443" s="221">
        <v>0</v>
      </c>
      <c r="O443" s="225">
        <f t="shared" si="18"/>
        <v>0</v>
      </c>
      <c r="P443" s="21">
        <v>0</v>
      </c>
      <c r="Q443" s="223">
        <f t="shared" si="19"/>
        <v>0</v>
      </c>
    </row>
    <row r="444" spans="1:17" ht="12.75">
      <c r="A444" s="217"/>
      <c r="B444" s="217"/>
      <c r="C444" s="217"/>
      <c r="D444" s="217"/>
      <c r="E444" s="217"/>
      <c r="F444" s="218" t="s">
        <v>169</v>
      </c>
      <c r="G444" s="218" t="s">
        <v>169</v>
      </c>
      <c r="H444" s="218" t="s">
        <v>169</v>
      </c>
      <c r="I444" s="218" t="s">
        <v>169</v>
      </c>
      <c r="J444" s="218" t="s">
        <v>169</v>
      </c>
      <c r="K444" s="220" t="s">
        <v>174</v>
      </c>
      <c r="L444" s="221">
        <v>0</v>
      </c>
      <c r="M444" s="221">
        <v>0</v>
      </c>
      <c r="N444" s="221">
        <v>0</v>
      </c>
      <c r="O444" s="225">
        <f t="shared" si="18"/>
        <v>0</v>
      </c>
      <c r="P444" s="21">
        <v>0</v>
      </c>
      <c r="Q444" s="223">
        <f t="shared" si="19"/>
        <v>0</v>
      </c>
    </row>
    <row r="445" spans="1:17" ht="12.75">
      <c r="A445" s="217"/>
      <c r="B445" s="217"/>
      <c r="C445" s="217"/>
      <c r="D445" s="217"/>
      <c r="E445" s="217"/>
      <c r="F445" s="218" t="s">
        <v>169</v>
      </c>
      <c r="G445" s="218" t="s">
        <v>169</v>
      </c>
      <c r="H445" s="218" t="s">
        <v>169</v>
      </c>
      <c r="I445" s="218" t="s">
        <v>169</v>
      </c>
      <c r="J445" s="218" t="s">
        <v>169</v>
      </c>
      <c r="K445" s="220" t="s">
        <v>174</v>
      </c>
      <c r="L445" s="221">
        <v>0</v>
      </c>
      <c r="M445" s="221">
        <v>0</v>
      </c>
      <c r="N445" s="221">
        <v>0</v>
      </c>
      <c r="O445" s="225">
        <f t="shared" si="18"/>
        <v>0</v>
      </c>
      <c r="P445" s="21">
        <v>0</v>
      </c>
      <c r="Q445" s="223">
        <f t="shared" si="19"/>
        <v>0</v>
      </c>
    </row>
    <row r="446" spans="1:17" ht="12.75">
      <c r="A446" s="217"/>
      <c r="B446" s="217"/>
      <c r="C446" s="217"/>
      <c r="D446" s="217"/>
      <c r="E446" s="217"/>
      <c r="F446" s="218" t="s">
        <v>169</v>
      </c>
      <c r="G446" s="218" t="s">
        <v>169</v>
      </c>
      <c r="H446" s="218" t="s">
        <v>169</v>
      </c>
      <c r="I446" s="218" t="s">
        <v>169</v>
      </c>
      <c r="J446" s="218" t="s">
        <v>169</v>
      </c>
      <c r="K446" s="220" t="s">
        <v>174</v>
      </c>
      <c r="L446" s="221">
        <v>0</v>
      </c>
      <c r="M446" s="221">
        <v>0</v>
      </c>
      <c r="N446" s="221">
        <v>0</v>
      </c>
      <c r="O446" s="225">
        <f t="shared" si="18"/>
        <v>0</v>
      </c>
      <c r="P446" s="21">
        <v>0</v>
      </c>
      <c r="Q446" s="223">
        <f t="shared" si="19"/>
        <v>0</v>
      </c>
    </row>
    <row r="447" spans="1:17" ht="12.75">
      <c r="A447" s="217"/>
      <c r="B447" s="217"/>
      <c r="C447" s="217"/>
      <c r="D447" s="217"/>
      <c r="E447" s="217"/>
      <c r="F447" s="218" t="s">
        <v>169</v>
      </c>
      <c r="G447" s="218" t="s">
        <v>169</v>
      </c>
      <c r="H447" s="218" t="s">
        <v>169</v>
      </c>
      <c r="I447" s="218" t="s">
        <v>169</v>
      </c>
      <c r="J447" s="218" t="s">
        <v>169</v>
      </c>
      <c r="K447" s="220" t="s">
        <v>174</v>
      </c>
      <c r="L447" s="221">
        <v>0</v>
      </c>
      <c r="M447" s="221">
        <v>0</v>
      </c>
      <c r="N447" s="221">
        <v>0</v>
      </c>
      <c r="O447" s="225">
        <f t="shared" si="18"/>
        <v>0</v>
      </c>
      <c r="P447" s="21">
        <v>0</v>
      </c>
      <c r="Q447" s="223">
        <f t="shared" si="19"/>
        <v>0</v>
      </c>
    </row>
    <row r="448" spans="1:17" ht="12.75">
      <c r="A448" s="217"/>
      <c r="B448" s="217"/>
      <c r="C448" s="217"/>
      <c r="D448" s="217"/>
      <c r="E448" s="217"/>
      <c r="F448" s="218" t="s">
        <v>169</v>
      </c>
      <c r="G448" s="218" t="s">
        <v>169</v>
      </c>
      <c r="H448" s="218" t="s">
        <v>169</v>
      </c>
      <c r="I448" s="218" t="s">
        <v>169</v>
      </c>
      <c r="J448" s="218" t="s">
        <v>169</v>
      </c>
      <c r="K448" s="220" t="s">
        <v>174</v>
      </c>
      <c r="L448" s="221">
        <v>0</v>
      </c>
      <c r="M448" s="221">
        <v>0</v>
      </c>
      <c r="N448" s="221">
        <v>0</v>
      </c>
      <c r="O448" s="225">
        <f t="shared" si="18"/>
        <v>0</v>
      </c>
      <c r="P448" s="21">
        <v>0</v>
      </c>
      <c r="Q448" s="223">
        <f t="shared" si="19"/>
        <v>0</v>
      </c>
    </row>
    <row r="449" spans="1:17" ht="12.75">
      <c r="A449" s="217"/>
      <c r="B449" s="217"/>
      <c r="C449" s="217"/>
      <c r="D449" s="217"/>
      <c r="E449" s="217"/>
      <c r="F449" s="218" t="s">
        <v>169</v>
      </c>
      <c r="G449" s="218" t="s">
        <v>169</v>
      </c>
      <c r="H449" s="218" t="s">
        <v>169</v>
      </c>
      <c r="I449" s="218" t="s">
        <v>169</v>
      </c>
      <c r="J449" s="218" t="s">
        <v>169</v>
      </c>
      <c r="K449" s="220" t="s">
        <v>174</v>
      </c>
      <c r="L449" s="221">
        <v>0</v>
      </c>
      <c r="M449" s="221">
        <v>0</v>
      </c>
      <c r="N449" s="221">
        <v>0</v>
      </c>
      <c r="O449" s="225">
        <f t="shared" si="18"/>
        <v>0</v>
      </c>
      <c r="P449" s="21">
        <v>0</v>
      </c>
      <c r="Q449" s="223">
        <f t="shared" si="19"/>
        <v>0</v>
      </c>
    </row>
    <row r="450" spans="1:17" ht="12.75">
      <c r="A450" s="217"/>
      <c r="B450" s="217"/>
      <c r="C450" s="217"/>
      <c r="D450" s="217"/>
      <c r="E450" s="217"/>
      <c r="F450" s="218" t="s">
        <v>169</v>
      </c>
      <c r="G450" s="218" t="s">
        <v>169</v>
      </c>
      <c r="H450" s="218" t="s">
        <v>169</v>
      </c>
      <c r="I450" s="218" t="s">
        <v>169</v>
      </c>
      <c r="J450" s="218" t="s">
        <v>169</v>
      </c>
      <c r="K450" s="220" t="s">
        <v>174</v>
      </c>
      <c r="L450" s="221">
        <v>0</v>
      </c>
      <c r="M450" s="221">
        <v>0</v>
      </c>
      <c r="N450" s="221">
        <v>0</v>
      </c>
      <c r="O450" s="225">
        <f aca="true" t="shared" si="20" ref="O450:O498">+L450+M450-N450</f>
        <v>0</v>
      </c>
      <c r="P450" s="21">
        <v>0</v>
      </c>
      <c r="Q450" s="223">
        <f aca="true" t="shared" si="21" ref="Q450:Q498">+O450+P450</f>
        <v>0</v>
      </c>
    </row>
    <row r="451" spans="1:17" ht="12.75">
      <c r="A451" s="217"/>
      <c r="B451" s="217"/>
      <c r="C451" s="217"/>
      <c r="D451" s="217"/>
      <c r="E451" s="217"/>
      <c r="F451" s="218" t="s">
        <v>169</v>
      </c>
      <c r="G451" s="218" t="s">
        <v>169</v>
      </c>
      <c r="H451" s="218" t="s">
        <v>169</v>
      </c>
      <c r="I451" s="218" t="s">
        <v>169</v>
      </c>
      <c r="J451" s="218" t="s">
        <v>169</v>
      </c>
      <c r="K451" s="220" t="s">
        <v>174</v>
      </c>
      <c r="L451" s="221">
        <v>0</v>
      </c>
      <c r="M451" s="221">
        <v>0</v>
      </c>
      <c r="N451" s="221">
        <v>0</v>
      </c>
      <c r="O451" s="225">
        <f t="shared" si="20"/>
        <v>0</v>
      </c>
      <c r="P451" s="21">
        <v>0</v>
      </c>
      <c r="Q451" s="223">
        <f t="shared" si="21"/>
        <v>0</v>
      </c>
    </row>
    <row r="452" spans="1:17" ht="12.75">
      <c r="A452" s="217"/>
      <c r="B452" s="217"/>
      <c r="C452" s="217"/>
      <c r="D452" s="217"/>
      <c r="E452" s="217"/>
      <c r="F452" s="218" t="s">
        <v>169</v>
      </c>
      <c r="G452" s="218" t="s">
        <v>169</v>
      </c>
      <c r="H452" s="218" t="s">
        <v>169</v>
      </c>
      <c r="I452" s="218" t="s">
        <v>169</v>
      </c>
      <c r="J452" s="218" t="s">
        <v>169</v>
      </c>
      <c r="K452" s="220" t="s">
        <v>174</v>
      </c>
      <c r="L452" s="221">
        <v>0</v>
      </c>
      <c r="M452" s="221">
        <v>0</v>
      </c>
      <c r="N452" s="221">
        <v>0</v>
      </c>
      <c r="O452" s="225">
        <f t="shared" si="20"/>
        <v>0</v>
      </c>
      <c r="P452" s="21">
        <v>0</v>
      </c>
      <c r="Q452" s="223">
        <f t="shared" si="21"/>
        <v>0</v>
      </c>
    </row>
    <row r="453" spans="1:17" ht="12.75">
      <c r="A453" s="217"/>
      <c r="B453" s="217"/>
      <c r="C453" s="217"/>
      <c r="D453" s="217"/>
      <c r="E453" s="217"/>
      <c r="F453" s="218" t="s">
        <v>169</v>
      </c>
      <c r="G453" s="218" t="s">
        <v>169</v>
      </c>
      <c r="H453" s="218" t="s">
        <v>169</v>
      </c>
      <c r="I453" s="218" t="s">
        <v>169</v>
      </c>
      <c r="J453" s="218" t="s">
        <v>169</v>
      </c>
      <c r="K453" s="220" t="s">
        <v>174</v>
      </c>
      <c r="L453" s="221">
        <v>0</v>
      </c>
      <c r="M453" s="221">
        <v>0</v>
      </c>
      <c r="N453" s="221">
        <v>0</v>
      </c>
      <c r="O453" s="225">
        <f t="shared" si="20"/>
        <v>0</v>
      </c>
      <c r="P453" s="21">
        <v>0</v>
      </c>
      <c r="Q453" s="223">
        <f t="shared" si="21"/>
        <v>0</v>
      </c>
    </row>
    <row r="454" spans="1:17" ht="12.75">
      <c r="A454" s="217"/>
      <c r="B454" s="217"/>
      <c r="C454" s="217"/>
      <c r="D454" s="217"/>
      <c r="E454" s="217"/>
      <c r="F454" s="218" t="s">
        <v>169</v>
      </c>
      <c r="G454" s="218" t="s">
        <v>169</v>
      </c>
      <c r="H454" s="218" t="s">
        <v>169</v>
      </c>
      <c r="I454" s="218" t="s">
        <v>169</v>
      </c>
      <c r="J454" s="218" t="s">
        <v>169</v>
      </c>
      <c r="K454" s="220" t="s">
        <v>174</v>
      </c>
      <c r="L454" s="221">
        <v>0</v>
      </c>
      <c r="M454" s="221">
        <v>0</v>
      </c>
      <c r="N454" s="221">
        <v>0</v>
      </c>
      <c r="O454" s="225">
        <f t="shared" si="20"/>
        <v>0</v>
      </c>
      <c r="P454" s="21">
        <v>0</v>
      </c>
      <c r="Q454" s="223">
        <f t="shared" si="21"/>
        <v>0</v>
      </c>
    </row>
    <row r="455" spans="1:17" ht="12.75">
      <c r="A455" s="217"/>
      <c r="B455" s="217"/>
      <c r="C455" s="217"/>
      <c r="D455" s="217"/>
      <c r="E455" s="217"/>
      <c r="F455" s="218" t="s">
        <v>169</v>
      </c>
      <c r="G455" s="218" t="s">
        <v>169</v>
      </c>
      <c r="H455" s="218" t="s">
        <v>169</v>
      </c>
      <c r="I455" s="218" t="s">
        <v>169</v>
      </c>
      <c r="J455" s="218" t="s">
        <v>169</v>
      </c>
      <c r="K455" s="220" t="s">
        <v>174</v>
      </c>
      <c r="L455" s="221">
        <v>0</v>
      </c>
      <c r="M455" s="221">
        <v>0</v>
      </c>
      <c r="N455" s="221">
        <v>0</v>
      </c>
      <c r="O455" s="225">
        <f t="shared" si="20"/>
        <v>0</v>
      </c>
      <c r="P455" s="21">
        <v>0</v>
      </c>
      <c r="Q455" s="223">
        <f t="shared" si="21"/>
        <v>0</v>
      </c>
    </row>
    <row r="456" spans="1:17" ht="12.75">
      <c r="A456" s="217"/>
      <c r="B456" s="217"/>
      <c r="C456" s="217"/>
      <c r="D456" s="217"/>
      <c r="E456" s="217"/>
      <c r="F456" s="218" t="s">
        <v>169</v>
      </c>
      <c r="G456" s="218" t="s">
        <v>169</v>
      </c>
      <c r="H456" s="218" t="s">
        <v>169</v>
      </c>
      <c r="I456" s="218" t="s">
        <v>169</v>
      </c>
      <c r="J456" s="218" t="s">
        <v>169</v>
      </c>
      <c r="K456" s="220" t="s">
        <v>174</v>
      </c>
      <c r="L456" s="221">
        <v>0</v>
      </c>
      <c r="M456" s="221">
        <v>0</v>
      </c>
      <c r="N456" s="221">
        <v>0</v>
      </c>
      <c r="O456" s="225">
        <f t="shared" si="20"/>
        <v>0</v>
      </c>
      <c r="P456" s="21">
        <v>0</v>
      </c>
      <c r="Q456" s="223">
        <f t="shared" si="21"/>
        <v>0</v>
      </c>
    </row>
    <row r="457" spans="1:17" ht="12.75">
      <c r="A457" s="217"/>
      <c r="B457" s="217"/>
      <c r="C457" s="217"/>
      <c r="D457" s="217"/>
      <c r="E457" s="217"/>
      <c r="F457" s="218" t="s">
        <v>169</v>
      </c>
      <c r="G457" s="218" t="s">
        <v>169</v>
      </c>
      <c r="H457" s="218" t="s">
        <v>169</v>
      </c>
      <c r="I457" s="218" t="s">
        <v>169</v>
      </c>
      <c r="J457" s="218" t="s">
        <v>169</v>
      </c>
      <c r="K457" s="220" t="s">
        <v>174</v>
      </c>
      <c r="L457" s="221">
        <v>0</v>
      </c>
      <c r="M457" s="221">
        <v>0</v>
      </c>
      <c r="N457" s="221">
        <v>0</v>
      </c>
      <c r="O457" s="225">
        <f t="shared" si="20"/>
        <v>0</v>
      </c>
      <c r="P457" s="21">
        <v>0</v>
      </c>
      <c r="Q457" s="223">
        <f t="shared" si="21"/>
        <v>0</v>
      </c>
    </row>
    <row r="458" spans="1:17" ht="12.75">
      <c r="A458" s="217"/>
      <c r="B458" s="217"/>
      <c r="C458" s="217"/>
      <c r="D458" s="217"/>
      <c r="E458" s="217"/>
      <c r="F458" s="218" t="s">
        <v>169</v>
      </c>
      <c r="G458" s="218" t="s">
        <v>169</v>
      </c>
      <c r="H458" s="218" t="s">
        <v>169</v>
      </c>
      <c r="I458" s="218" t="s">
        <v>169</v>
      </c>
      <c r="J458" s="218" t="s">
        <v>169</v>
      </c>
      <c r="K458" s="220" t="s">
        <v>174</v>
      </c>
      <c r="L458" s="221">
        <v>0</v>
      </c>
      <c r="M458" s="221">
        <v>0</v>
      </c>
      <c r="N458" s="221">
        <v>0</v>
      </c>
      <c r="O458" s="225">
        <f t="shared" si="20"/>
        <v>0</v>
      </c>
      <c r="P458" s="21">
        <v>0</v>
      </c>
      <c r="Q458" s="223">
        <f t="shared" si="21"/>
        <v>0</v>
      </c>
    </row>
    <row r="459" spans="1:17" ht="12.75">
      <c r="A459" s="217"/>
      <c r="B459" s="217"/>
      <c r="C459" s="217"/>
      <c r="D459" s="217"/>
      <c r="E459" s="217"/>
      <c r="F459" s="218" t="s">
        <v>169</v>
      </c>
      <c r="G459" s="218" t="s">
        <v>169</v>
      </c>
      <c r="H459" s="218" t="s">
        <v>169</v>
      </c>
      <c r="I459" s="218" t="s">
        <v>169</v>
      </c>
      <c r="J459" s="218" t="s">
        <v>169</v>
      </c>
      <c r="K459" s="220" t="s">
        <v>174</v>
      </c>
      <c r="L459" s="221">
        <v>0</v>
      </c>
      <c r="M459" s="221">
        <v>0</v>
      </c>
      <c r="N459" s="221">
        <v>0</v>
      </c>
      <c r="O459" s="225">
        <f t="shared" si="20"/>
        <v>0</v>
      </c>
      <c r="P459" s="21">
        <v>0</v>
      </c>
      <c r="Q459" s="223">
        <f t="shared" si="21"/>
        <v>0</v>
      </c>
    </row>
    <row r="460" spans="1:17" ht="12.75">
      <c r="A460" s="217"/>
      <c r="B460" s="217"/>
      <c r="C460" s="217"/>
      <c r="D460" s="217"/>
      <c r="E460" s="217"/>
      <c r="F460" s="218" t="s">
        <v>169</v>
      </c>
      <c r="G460" s="218" t="s">
        <v>169</v>
      </c>
      <c r="H460" s="218" t="s">
        <v>169</v>
      </c>
      <c r="I460" s="218" t="s">
        <v>169</v>
      </c>
      <c r="J460" s="218" t="s">
        <v>169</v>
      </c>
      <c r="K460" s="220" t="s">
        <v>174</v>
      </c>
      <c r="L460" s="221">
        <v>0</v>
      </c>
      <c r="M460" s="221">
        <v>0</v>
      </c>
      <c r="N460" s="221">
        <v>0</v>
      </c>
      <c r="O460" s="225">
        <f t="shared" si="20"/>
        <v>0</v>
      </c>
      <c r="P460" s="21">
        <v>0</v>
      </c>
      <c r="Q460" s="223">
        <f t="shared" si="21"/>
        <v>0</v>
      </c>
    </row>
    <row r="461" spans="1:17" ht="12.75">
      <c r="A461" s="217"/>
      <c r="B461" s="217"/>
      <c r="C461" s="217"/>
      <c r="D461" s="217"/>
      <c r="E461" s="217"/>
      <c r="F461" s="218" t="s">
        <v>169</v>
      </c>
      <c r="G461" s="218" t="s">
        <v>169</v>
      </c>
      <c r="H461" s="218" t="s">
        <v>169</v>
      </c>
      <c r="I461" s="218" t="s">
        <v>169</v>
      </c>
      <c r="J461" s="218" t="s">
        <v>169</v>
      </c>
      <c r="K461" s="220" t="s">
        <v>174</v>
      </c>
      <c r="L461" s="221">
        <v>0</v>
      </c>
      <c r="M461" s="221">
        <v>0</v>
      </c>
      <c r="N461" s="221">
        <v>0</v>
      </c>
      <c r="O461" s="225">
        <f t="shared" si="20"/>
        <v>0</v>
      </c>
      <c r="P461" s="21">
        <v>0</v>
      </c>
      <c r="Q461" s="223">
        <f t="shared" si="21"/>
        <v>0</v>
      </c>
    </row>
    <row r="462" spans="1:17" ht="12.75">
      <c r="A462" s="217"/>
      <c r="B462" s="217"/>
      <c r="C462" s="217"/>
      <c r="D462" s="217"/>
      <c r="E462" s="217"/>
      <c r="F462" s="218" t="s">
        <v>169</v>
      </c>
      <c r="G462" s="218" t="s">
        <v>169</v>
      </c>
      <c r="H462" s="218" t="s">
        <v>169</v>
      </c>
      <c r="I462" s="218" t="s">
        <v>169</v>
      </c>
      <c r="J462" s="218" t="s">
        <v>169</v>
      </c>
      <c r="K462" s="220" t="s">
        <v>174</v>
      </c>
      <c r="L462" s="221">
        <v>0</v>
      </c>
      <c r="M462" s="221">
        <v>0</v>
      </c>
      <c r="N462" s="221">
        <v>0</v>
      </c>
      <c r="O462" s="225">
        <f t="shared" si="20"/>
        <v>0</v>
      </c>
      <c r="P462" s="21">
        <v>0</v>
      </c>
      <c r="Q462" s="223">
        <f t="shared" si="21"/>
        <v>0</v>
      </c>
    </row>
    <row r="463" spans="1:17" ht="12.75">
      <c r="A463" s="217"/>
      <c r="B463" s="217"/>
      <c r="C463" s="217"/>
      <c r="D463" s="217"/>
      <c r="E463" s="217"/>
      <c r="F463" s="218" t="s">
        <v>169</v>
      </c>
      <c r="G463" s="218" t="s">
        <v>169</v>
      </c>
      <c r="H463" s="218" t="s">
        <v>169</v>
      </c>
      <c r="I463" s="218" t="s">
        <v>169</v>
      </c>
      <c r="J463" s="218" t="s">
        <v>169</v>
      </c>
      <c r="K463" s="220" t="s">
        <v>174</v>
      </c>
      <c r="L463" s="221">
        <v>0</v>
      </c>
      <c r="M463" s="221">
        <v>0</v>
      </c>
      <c r="N463" s="221">
        <v>0</v>
      </c>
      <c r="O463" s="225">
        <f t="shared" si="20"/>
        <v>0</v>
      </c>
      <c r="P463" s="21">
        <v>0</v>
      </c>
      <c r="Q463" s="223">
        <f t="shared" si="21"/>
        <v>0</v>
      </c>
    </row>
    <row r="464" spans="1:17" ht="12.75">
      <c r="A464" s="217"/>
      <c r="B464" s="217"/>
      <c r="C464" s="217"/>
      <c r="D464" s="217"/>
      <c r="E464" s="217"/>
      <c r="F464" s="218" t="s">
        <v>169</v>
      </c>
      <c r="G464" s="218" t="s">
        <v>169</v>
      </c>
      <c r="H464" s="218" t="s">
        <v>169</v>
      </c>
      <c r="I464" s="218" t="s">
        <v>169</v>
      </c>
      <c r="J464" s="218" t="s">
        <v>169</v>
      </c>
      <c r="K464" s="220" t="s">
        <v>174</v>
      </c>
      <c r="L464" s="221">
        <v>0</v>
      </c>
      <c r="M464" s="221">
        <v>0</v>
      </c>
      <c r="N464" s="221">
        <v>0</v>
      </c>
      <c r="O464" s="225">
        <f t="shared" si="20"/>
        <v>0</v>
      </c>
      <c r="P464" s="21">
        <v>0</v>
      </c>
      <c r="Q464" s="223">
        <f t="shared" si="21"/>
        <v>0</v>
      </c>
    </row>
    <row r="465" spans="1:17" ht="12.75">
      <c r="A465" s="217"/>
      <c r="B465" s="217"/>
      <c r="C465" s="217"/>
      <c r="D465" s="217"/>
      <c r="E465" s="217"/>
      <c r="F465" s="218" t="s">
        <v>169</v>
      </c>
      <c r="G465" s="218" t="s">
        <v>169</v>
      </c>
      <c r="H465" s="218" t="s">
        <v>169</v>
      </c>
      <c r="I465" s="218" t="s">
        <v>169</v>
      </c>
      <c r="J465" s="218" t="s">
        <v>169</v>
      </c>
      <c r="K465" s="220" t="s">
        <v>174</v>
      </c>
      <c r="L465" s="221">
        <v>0</v>
      </c>
      <c r="M465" s="221">
        <v>0</v>
      </c>
      <c r="N465" s="221">
        <v>0</v>
      </c>
      <c r="O465" s="225">
        <f t="shared" si="20"/>
        <v>0</v>
      </c>
      <c r="P465" s="21">
        <v>0</v>
      </c>
      <c r="Q465" s="223">
        <f t="shared" si="21"/>
        <v>0</v>
      </c>
    </row>
    <row r="466" spans="1:17" ht="12.75">
      <c r="A466" s="217"/>
      <c r="B466" s="217"/>
      <c r="C466" s="217"/>
      <c r="D466" s="217"/>
      <c r="E466" s="217"/>
      <c r="F466" s="218" t="s">
        <v>169</v>
      </c>
      <c r="G466" s="218" t="s">
        <v>169</v>
      </c>
      <c r="H466" s="218" t="s">
        <v>169</v>
      </c>
      <c r="I466" s="218" t="s">
        <v>169</v>
      </c>
      <c r="J466" s="218" t="s">
        <v>169</v>
      </c>
      <c r="K466" s="220" t="s">
        <v>174</v>
      </c>
      <c r="L466" s="221">
        <v>0</v>
      </c>
      <c r="M466" s="221">
        <v>0</v>
      </c>
      <c r="N466" s="221">
        <v>0</v>
      </c>
      <c r="O466" s="225">
        <f t="shared" si="20"/>
        <v>0</v>
      </c>
      <c r="P466" s="21">
        <v>0</v>
      </c>
      <c r="Q466" s="223">
        <f t="shared" si="21"/>
        <v>0</v>
      </c>
    </row>
    <row r="467" spans="1:17" ht="12.75">
      <c r="A467" s="217"/>
      <c r="B467" s="217"/>
      <c r="C467" s="217"/>
      <c r="D467" s="217"/>
      <c r="E467" s="217"/>
      <c r="F467" s="218" t="s">
        <v>169</v>
      </c>
      <c r="G467" s="218" t="s">
        <v>169</v>
      </c>
      <c r="H467" s="218" t="s">
        <v>169</v>
      </c>
      <c r="I467" s="218" t="s">
        <v>169</v>
      </c>
      <c r="J467" s="218" t="s">
        <v>169</v>
      </c>
      <c r="K467" s="220" t="s">
        <v>174</v>
      </c>
      <c r="L467" s="221">
        <v>0</v>
      </c>
      <c r="M467" s="221">
        <v>0</v>
      </c>
      <c r="N467" s="221">
        <v>0</v>
      </c>
      <c r="O467" s="225">
        <f t="shared" si="20"/>
        <v>0</v>
      </c>
      <c r="P467" s="21">
        <v>0</v>
      </c>
      <c r="Q467" s="223">
        <f t="shared" si="21"/>
        <v>0</v>
      </c>
    </row>
    <row r="468" spans="1:17" ht="12.75">
      <c r="A468" s="217"/>
      <c r="B468" s="217"/>
      <c r="C468" s="217"/>
      <c r="D468" s="217"/>
      <c r="E468" s="217"/>
      <c r="F468" s="218" t="s">
        <v>169</v>
      </c>
      <c r="G468" s="218" t="s">
        <v>169</v>
      </c>
      <c r="H468" s="218" t="s">
        <v>169</v>
      </c>
      <c r="I468" s="218" t="s">
        <v>169</v>
      </c>
      <c r="J468" s="218" t="s">
        <v>169</v>
      </c>
      <c r="K468" s="220" t="s">
        <v>174</v>
      </c>
      <c r="L468" s="221">
        <v>0</v>
      </c>
      <c r="M468" s="221">
        <v>0</v>
      </c>
      <c r="N468" s="221">
        <v>0</v>
      </c>
      <c r="O468" s="225">
        <f t="shared" si="20"/>
        <v>0</v>
      </c>
      <c r="P468" s="21">
        <v>0</v>
      </c>
      <c r="Q468" s="223">
        <f t="shared" si="21"/>
        <v>0</v>
      </c>
    </row>
    <row r="469" spans="1:17" ht="12.75">
      <c r="A469" s="217"/>
      <c r="B469" s="217"/>
      <c r="C469" s="217"/>
      <c r="D469" s="217"/>
      <c r="E469" s="217"/>
      <c r="F469" s="218" t="s">
        <v>169</v>
      </c>
      <c r="G469" s="218" t="s">
        <v>169</v>
      </c>
      <c r="H469" s="218" t="s">
        <v>169</v>
      </c>
      <c r="I469" s="218" t="s">
        <v>169</v>
      </c>
      <c r="J469" s="218" t="s">
        <v>169</v>
      </c>
      <c r="K469" s="220" t="s">
        <v>174</v>
      </c>
      <c r="L469" s="221">
        <v>0</v>
      </c>
      <c r="M469" s="221">
        <v>0</v>
      </c>
      <c r="N469" s="221">
        <v>0</v>
      </c>
      <c r="O469" s="225">
        <f t="shared" si="20"/>
        <v>0</v>
      </c>
      <c r="P469" s="21">
        <v>0</v>
      </c>
      <c r="Q469" s="223">
        <f t="shared" si="21"/>
        <v>0</v>
      </c>
    </row>
    <row r="470" spans="1:17" ht="12.75">
      <c r="A470" s="217"/>
      <c r="B470" s="217"/>
      <c r="C470" s="217"/>
      <c r="D470" s="217"/>
      <c r="E470" s="217"/>
      <c r="F470" s="218" t="s">
        <v>169</v>
      </c>
      <c r="G470" s="218" t="s">
        <v>169</v>
      </c>
      <c r="H470" s="218" t="s">
        <v>169</v>
      </c>
      <c r="I470" s="218" t="s">
        <v>169</v>
      </c>
      <c r="J470" s="218" t="s">
        <v>169</v>
      </c>
      <c r="K470" s="220" t="s">
        <v>174</v>
      </c>
      <c r="L470" s="221">
        <v>0</v>
      </c>
      <c r="M470" s="221">
        <v>0</v>
      </c>
      <c r="N470" s="221">
        <v>0</v>
      </c>
      <c r="O470" s="225">
        <f t="shared" si="20"/>
        <v>0</v>
      </c>
      <c r="P470" s="21">
        <v>0</v>
      </c>
      <c r="Q470" s="223">
        <f t="shared" si="21"/>
        <v>0</v>
      </c>
    </row>
    <row r="471" spans="1:17" ht="12.75">
      <c r="A471" s="217"/>
      <c r="B471" s="217"/>
      <c r="C471" s="217"/>
      <c r="D471" s="217"/>
      <c r="E471" s="217"/>
      <c r="F471" s="218" t="s">
        <v>169</v>
      </c>
      <c r="G471" s="218" t="s">
        <v>169</v>
      </c>
      <c r="H471" s="218" t="s">
        <v>169</v>
      </c>
      <c r="I471" s="218" t="s">
        <v>169</v>
      </c>
      <c r="J471" s="218" t="s">
        <v>169</v>
      </c>
      <c r="K471" s="220" t="s">
        <v>174</v>
      </c>
      <c r="L471" s="221">
        <v>0</v>
      </c>
      <c r="M471" s="221">
        <v>0</v>
      </c>
      <c r="N471" s="221">
        <v>0</v>
      </c>
      <c r="O471" s="225">
        <f t="shared" si="20"/>
        <v>0</v>
      </c>
      <c r="P471" s="21">
        <v>0</v>
      </c>
      <c r="Q471" s="223">
        <f t="shared" si="21"/>
        <v>0</v>
      </c>
    </row>
    <row r="472" spans="1:17" ht="12.75">
      <c r="A472" s="217"/>
      <c r="B472" s="217"/>
      <c r="C472" s="217"/>
      <c r="D472" s="217"/>
      <c r="E472" s="217"/>
      <c r="F472" s="218" t="s">
        <v>169</v>
      </c>
      <c r="G472" s="218" t="s">
        <v>169</v>
      </c>
      <c r="H472" s="218" t="s">
        <v>169</v>
      </c>
      <c r="I472" s="218" t="s">
        <v>169</v>
      </c>
      <c r="J472" s="218" t="s">
        <v>169</v>
      </c>
      <c r="K472" s="220" t="s">
        <v>174</v>
      </c>
      <c r="L472" s="221">
        <v>0</v>
      </c>
      <c r="M472" s="221">
        <v>0</v>
      </c>
      <c r="N472" s="221">
        <v>0</v>
      </c>
      <c r="O472" s="225">
        <f t="shared" si="20"/>
        <v>0</v>
      </c>
      <c r="P472" s="21">
        <v>0</v>
      </c>
      <c r="Q472" s="223">
        <f t="shared" si="21"/>
        <v>0</v>
      </c>
    </row>
    <row r="473" spans="1:17" ht="12.75">
      <c r="A473" s="217"/>
      <c r="B473" s="217"/>
      <c r="C473" s="217"/>
      <c r="D473" s="217"/>
      <c r="E473" s="217"/>
      <c r="F473" s="218" t="s">
        <v>169</v>
      </c>
      <c r="G473" s="218" t="s">
        <v>169</v>
      </c>
      <c r="H473" s="218" t="s">
        <v>169</v>
      </c>
      <c r="I473" s="218" t="s">
        <v>169</v>
      </c>
      <c r="J473" s="218" t="s">
        <v>169</v>
      </c>
      <c r="K473" s="220" t="s">
        <v>174</v>
      </c>
      <c r="L473" s="221">
        <v>0</v>
      </c>
      <c r="M473" s="221">
        <v>0</v>
      </c>
      <c r="N473" s="221">
        <v>0</v>
      </c>
      <c r="O473" s="225">
        <f t="shared" si="20"/>
        <v>0</v>
      </c>
      <c r="P473" s="21">
        <v>0</v>
      </c>
      <c r="Q473" s="223">
        <f t="shared" si="21"/>
        <v>0</v>
      </c>
    </row>
    <row r="474" spans="1:17" ht="12.75">
      <c r="A474" s="217"/>
      <c r="B474" s="217"/>
      <c r="C474" s="217"/>
      <c r="D474" s="217"/>
      <c r="E474" s="217"/>
      <c r="F474" s="218" t="s">
        <v>169</v>
      </c>
      <c r="G474" s="218" t="s">
        <v>169</v>
      </c>
      <c r="H474" s="218" t="s">
        <v>169</v>
      </c>
      <c r="I474" s="218" t="s">
        <v>169</v>
      </c>
      <c r="J474" s="218" t="s">
        <v>169</v>
      </c>
      <c r="K474" s="220" t="s">
        <v>174</v>
      </c>
      <c r="L474" s="221">
        <v>0</v>
      </c>
      <c r="M474" s="221">
        <v>0</v>
      </c>
      <c r="N474" s="221">
        <v>0</v>
      </c>
      <c r="O474" s="225">
        <f t="shared" si="20"/>
        <v>0</v>
      </c>
      <c r="P474" s="21">
        <v>0</v>
      </c>
      <c r="Q474" s="223">
        <f t="shared" si="21"/>
        <v>0</v>
      </c>
    </row>
    <row r="475" spans="1:17" ht="12.75">
      <c r="A475" s="217"/>
      <c r="B475" s="217"/>
      <c r="C475" s="217"/>
      <c r="D475" s="217"/>
      <c r="E475" s="217"/>
      <c r="F475" s="218" t="s">
        <v>169</v>
      </c>
      <c r="G475" s="218" t="s">
        <v>169</v>
      </c>
      <c r="H475" s="218" t="s">
        <v>169</v>
      </c>
      <c r="I475" s="218" t="s">
        <v>169</v>
      </c>
      <c r="J475" s="218" t="s">
        <v>169</v>
      </c>
      <c r="K475" s="220" t="s">
        <v>174</v>
      </c>
      <c r="L475" s="221">
        <v>0</v>
      </c>
      <c r="M475" s="221">
        <v>0</v>
      </c>
      <c r="N475" s="221">
        <v>0</v>
      </c>
      <c r="O475" s="225">
        <f t="shared" si="20"/>
        <v>0</v>
      </c>
      <c r="P475" s="21">
        <v>0</v>
      </c>
      <c r="Q475" s="223">
        <f t="shared" si="21"/>
        <v>0</v>
      </c>
    </row>
    <row r="476" spans="1:17" ht="12.75">
      <c r="A476" s="217"/>
      <c r="B476" s="217"/>
      <c r="C476" s="217"/>
      <c r="D476" s="217"/>
      <c r="E476" s="217"/>
      <c r="F476" s="218" t="s">
        <v>169</v>
      </c>
      <c r="G476" s="218" t="s">
        <v>169</v>
      </c>
      <c r="H476" s="218" t="s">
        <v>169</v>
      </c>
      <c r="I476" s="218" t="s">
        <v>169</v>
      </c>
      <c r="J476" s="218" t="s">
        <v>169</v>
      </c>
      <c r="K476" s="220" t="s">
        <v>174</v>
      </c>
      <c r="L476" s="221">
        <v>0</v>
      </c>
      <c r="M476" s="221">
        <v>0</v>
      </c>
      <c r="N476" s="221">
        <v>0</v>
      </c>
      <c r="O476" s="225">
        <f t="shared" si="20"/>
        <v>0</v>
      </c>
      <c r="P476" s="21">
        <v>0</v>
      </c>
      <c r="Q476" s="223">
        <f t="shared" si="21"/>
        <v>0</v>
      </c>
    </row>
    <row r="477" spans="1:17" ht="12.75">
      <c r="A477" s="217"/>
      <c r="B477" s="217"/>
      <c r="C477" s="217"/>
      <c r="D477" s="217"/>
      <c r="E477" s="217"/>
      <c r="F477" s="218" t="s">
        <v>169</v>
      </c>
      <c r="G477" s="218" t="s">
        <v>169</v>
      </c>
      <c r="H477" s="218" t="s">
        <v>169</v>
      </c>
      <c r="I477" s="218" t="s">
        <v>169</v>
      </c>
      <c r="J477" s="218" t="s">
        <v>169</v>
      </c>
      <c r="K477" s="220" t="s">
        <v>174</v>
      </c>
      <c r="L477" s="221">
        <v>0</v>
      </c>
      <c r="M477" s="221">
        <v>0</v>
      </c>
      <c r="N477" s="221">
        <v>0</v>
      </c>
      <c r="O477" s="225">
        <f t="shared" si="20"/>
        <v>0</v>
      </c>
      <c r="P477" s="21">
        <v>0</v>
      </c>
      <c r="Q477" s="223">
        <f t="shared" si="21"/>
        <v>0</v>
      </c>
    </row>
    <row r="478" spans="1:17" ht="12.75">
      <c r="A478" s="217"/>
      <c r="B478" s="217"/>
      <c r="C478" s="217"/>
      <c r="D478" s="217"/>
      <c r="E478" s="217"/>
      <c r="F478" s="218" t="s">
        <v>169</v>
      </c>
      <c r="G478" s="218" t="s">
        <v>169</v>
      </c>
      <c r="H478" s="218" t="s">
        <v>169</v>
      </c>
      <c r="I478" s="218" t="s">
        <v>169</v>
      </c>
      <c r="J478" s="218" t="s">
        <v>169</v>
      </c>
      <c r="K478" s="220" t="s">
        <v>174</v>
      </c>
      <c r="L478" s="221">
        <v>0</v>
      </c>
      <c r="M478" s="221">
        <v>0</v>
      </c>
      <c r="N478" s="221">
        <v>0</v>
      </c>
      <c r="O478" s="225">
        <f t="shared" si="20"/>
        <v>0</v>
      </c>
      <c r="P478" s="21">
        <v>0</v>
      </c>
      <c r="Q478" s="223">
        <f t="shared" si="21"/>
        <v>0</v>
      </c>
    </row>
    <row r="479" spans="1:17" ht="12.75">
      <c r="A479" s="217"/>
      <c r="B479" s="217"/>
      <c r="C479" s="217"/>
      <c r="D479" s="217"/>
      <c r="E479" s="217"/>
      <c r="F479" s="218" t="s">
        <v>169</v>
      </c>
      <c r="G479" s="218" t="s">
        <v>169</v>
      </c>
      <c r="H479" s="218" t="s">
        <v>169</v>
      </c>
      <c r="I479" s="218" t="s">
        <v>169</v>
      </c>
      <c r="J479" s="218" t="s">
        <v>169</v>
      </c>
      <c r="K479" s="220" t="s">
        <v>174</v>
      </c>
      <c r="L479" s="221">
        <v>0</v>
      </c>
      <c r="M479" s="221">
        <v>0</v>
      </c>
      <c r="N479" s="221">
        <v>0</v>
      </c>
      <c r="O479" s="225">
        <f t="shared" si="20"/>
        <v>0</v>
      </c>
      <c r="P479" s="21">
        <v>0</v>
      </c>
      <c r="Q479" s="223">
        <f t="shared" si="21"/>
        <v>0</v>
      </c>
    </row>
    <row r="480" spans="1:17" ht="12.75">
      <c r="A480" s="217"/>
      <c r="B480" s="217"/>
      <c r="C480" s="217"/>
      <c r="D480" s="217"/>
      <c r="E480" s="217"/>
      <c r="F480" s="218" t="s">
        <v>169</v>
      </c>
      <c r="G480" s="218" t="s">
        <v>169</v>
      </c>
      <c r="H480" s="218" t="s">
        <v>169</v>
      </c>
      <c r="I480" s="218" t="s">
        <v>169</v>
      </c>
      <c r="J480" s="218" t="s">
        <v>169</v>
      </c>
      <c r="K480" s="220" t="s">
        <v>174</v>
      </c>
      <c r="L480" s="221">
        <v>0</v>
      </c>
      <c r="M480" s="221">
        <v>0</v>
      </c>
      <c r="N480" s="221">
        <v>0</v>
      </c>
      <c r="O480" s="225">
        <f t="shared" si="20"/>
        <v>0</v>
      </c>
      <c r="P480" s="21">
        <v>0</v>
      </c>
      <c r="Q480" s="223">
        <f t="shared" si="21"/>
        <v>0</v>
      </c>
    </row>
    <row r="481" spans="1:17" ht="12.75">
      <c r="A481" s="217"/>
      <c r="B481" s="217"/>
      <c r="C481" s="217"/>
      <c r="D481" s="217"/>
      <c r="E481" s="217"/>
      <c r="F481" s="218" t="s">
        <v>169</v>
      </c>
      <c r="G481" s="218" t="s">
        <v>169</v>
      </c>
      <c r="H481" s="218" t="s">
        <v>169</v>
      </c>
      <c r="I481" s="218" t="s">
        <v>169</v>
      </c>
      <c r="J481" s="218" t="s">
        <v>169</v>
      </c>
      <c r="K481" s="220" t="s">
        <v>174</v>
      </c>
      <c r="L481" s="221">
        <v>0</v>
      </c>
      <c r="M481" s="221">
        <v>0</v>
      </c>
      <c r="N481" s="221">
        <v>0</v>
      </c>
      <c r="O481" s="225">
        <f t="shared" si="20"/>
        <v>0</v>
      </c>
      <c r="P481" s="21">
        <v>0</v>
      </c>
      <c r="Q481" s="223">
        <f t="shared" si="21"/>
        <v>0</v>
      </c>
    </row>
    <row r="482" spans="1:17" ht="12.75">
      <c r="A482" s="217"/>
      <c r="B482" s="217"/>
      <c r="C482" s="217"/>
      <c r="D482" s="217"/>
      <c r="E482" s="217"/>
      <c r="F482" s="218" t="s">
        <v>169</v>
      </c>
      <c r="G482" s="218" t="s">
        <v>169</v>
      </c>
      <c r="H482" s="218" t="s">
        <v>169</v>
      </c>
      <c r="I482" s="218" t="s">
        <v>169</v>
      </c>
      <c r="J482" s="218" t="s">
        <v>169</v>
      </c>
      <c r="K482" s="220" t="s">
        <v>174</v>
      </c>
      <c r="L482" s="221">
        <v>0</v>
      </c>
      <c r="M482" s="221">
        <v>0</v>
      </c>
      <c r="N482" s="221">
        <v>0</v>
      </c>
      <c r="O482" s="225">
        <f t="shared" si="20"/>
        <v>0</v>
      </c>
      <c r="P482" s="21">
        <v>0</v>
      </c>
      <c r="Q482" s="223">
        <f t="shared" si="21"/>
        <v>0</v>
      </c>
    </row>
    <row r="483" spans="1:17" ht="12.75">
      <c r="A483" s="217"/>
      <c r="B483" s="217"/>
      <c r="C483" s="217"/>
      <c r="D483" s="217"/>
      <c r="E483" s="217"/>
      <c r="F483" s="218" t="s">
        <v>169</v>
      </c>
      <c r="G483" s="218" t="s">
        <v>169</v>
      </c>
      <c r="H483" s="218" t="s">
        <v>169</v>
      </c>
      <c r="I483" s="218" t="s">
        <v>169</v>
      </c>
      <c r="J483" s="218" t="s">
        <v>169</v>
      </c>
      <c r="K483" s="220" t="s">
        <v>174</v>
      </c>
      <c r="L483" s="221">
        <v>0</v>
      </c>
      <c r="M483" s="221">
        <v>0</v>
      </c>
      <c r="N483" s="221">
        <v>0</v>
      </c>
      <c r="O483" s="225">
        <f t="shared" si="20"/>
        <v>0</v>
      </c>
      <c r="P483" s="21">
        <v>0</v>
      </c>
      <c r="Q483" s="223">
        <f t="shared" si="21"/>
        <v>0</v>
      </c>
    </row>
    <row r="484" spans="1:17" ht="12.75">
      <c r="A484" s="217"/>
      <c r="B484" s="217"/>
      <c r="C484" s="217"/>
      <c r="D484" s="217"/>
      <c r="E484" s="217"/>
      <c r="F484" s="218" t="s">
        <v>169</v>
      </c>
      <c r="G484" s="218" t="s">
        <v>169</v>
      </c>
      <c r="H484" s="218" t="s">
        <v>169</v>
      </c>
      <c r="I484" s="218" t="s">
        <v>169</v>
      </c>
      <c r="J484" s="218" t="s">
        <v>169</v>
      </c>
      <c r="K484" s="220" t="s">
        <v>174</v>
      </c>
      <c r="L484" s="221">
        <v>0</v>
      </c>
      <c r="M484" s="221">
        <v>0</v>
      </c>
      <c r="N484" s="221">
        <v>0</v>
      </c>
      <c r="O484" s="225">
        <f t="shared" si="20"/>
        <v>0</v>
      </c>
      <c r="P484" s="21">
        <v>0</v>
      </c>
      <c r="Q484" s="223">
        <f t="shared" si="21"/>
        <v>0</v>
      </c>
    </row>
    <row r="485" spans="1:17" ht="12.75">
      <c r="A485" s="217"/>
      <c r="B485" s="217"/>
      <c r="C485" s="217"/>
      <c r="D485" s="217"/>
      <c r="E485" s="217"/>
      <c r="F485" s="218" t="s">
        <v>169</v>
      </c>
      <c r="G485" s="218" t="s">
        <v>169</v>
      </c>
      <c r="H485" s="218" t="s">
        <v>169</v>
      </c>
      <c r="I485" s="218" t="s">
        <v>169</v>
      </c>
      <c r="J485" s="218" t="s">
        <v>169</v>
      </c>
      <c r="K485" s="220" t="s">
        <v>174</v>
      </c>
      <c r="L485" s="221">
        <v>0</v>
      </c>
      <c r="M485" s="221">
        <v>0</v>
      </c>
      <c r="N485" s="221">
        <v>0</v>
      </c>
      <c r="O485" s="225">
        <f t="shared" si="20"/>
        <v>0</v>
      </c>
      <c r="P485" s="21">
        <v>0</v>
      </c>
      <c r="Q485" s="223">
        <f t="shared" si="21"/>
        <v>0</v>
      </c>
    </row>
    <row r="486" spans="1:17" ht="12.75">
      <c r="A486" s="217"/>
      <c r="B486" s="217"/>
      <c r="C486" s="217"/>
      <c r="D486" s="217"/>
      <c r="E486" s="217"/>
      <c r="F486" s="218" t="s">
        <v>169</v>
      </c>
      <c r="G486" s="218" t="s">
        <v>169</v>
      </c>
      <c r="H486" s="218" t="s">
        <v>169</v>
      </c>
      <c r="I486" s="218" t="s">
        <v>169</v>
      </c>
      <c r="J486" s="218" t="s">
        <v>169</v>
      </c>
      <c r="K486" s="220" t="s">
        <v>174</v>
      </c>
      <c r="L486" s="221">
        <v>0</v>
      </c>
      <c r="M486" s="221">
        <v>0</v>
      </c>
      <c r="N486" s="221">
        <v>0</v>
      </c>
      <c r="O486" s="225">
        <f t="shared" si="20"/>
        <v>0</v>
      </c>
      <c r="P486" s="21">
        <v>0</v>
      </c>
      <c r="Q486" s="223">
        <f t="shared" si="21"/>
        <v>0</v>
      </c>
    </row>
    <row r="487" spans="1:17" ht="12.75">
      <c r="A487" s="217"/>
      <c r="B487" s="217"/>
      <c r="C487" s="217"/>
      <c r="D487" s="217"/>
      <c r="E487" s="217"/>
      <c r="F487" s="218" t="s">
        <v>169</v>
      </c>
      <c r="G487" s="218" t="s">
        <v>169</v>
      </c>
      <c r="H487" s="218" t="s">
        <v>169</v>
      </c>
      <c r="I487" s="218" t="s">
        <v>169</v>
      </c>
      <c r="J487" s="218" t="s">
        <v>169</v>
      </c>
      <c r="K487" s="220" t="s">
        <v>174</v>
      </c>
      <c r="L487" s="221">
        <v>0</v>
      </c>
      <c r="M487" s="221">
        <v>0</v>
      </c>
      <c r="N487" s="221">
        <v>0</v>
      </c>
      <c r="O487" s="225">
        <f t="shared" si="20"/>
        <v>0</v>
      </c>
      <c r="P487" s="21">
        <v>0</v>
      </c>
      <c r="Q487" s="223">
        <f t="shared" si="21"/>
        <v>0</v>
      </c>
    </row>
    <row r="488" spans="1:17" ht="12.75">
      <c r="A488" s="217"/>
      <c r="B488" s="217"/>
      <c r="C488" s="217"/>
      <c r="D488" s="217"/>
      <c r="E488" s="217"/>
      <c r="F488" s="218" t="s">
        <v>169</v>
      </c>
      <c r="G488" s="218" t="s">
        <v>169</v>
      </c>
      <c r="H488" s="218" t="s">
        <v>169</v>
      </c>
      <c r="I488" s="218" t="s">
        <v>169</v>
      </c>
      <c r="J488" s="218" t="s">
        <v>169</v>
      </c>
      <c r="K488" s="220" t="s">
        <v>174</v>
      </c>
      <c r="L488" s="221">
        <v>0</v>
      </c>
      <c r="M488" s="221">
        <v>0</v>
      </c>
      <c r="N488" s="221">
        <v>0</v>
      </c>
      <c r="O488" s="225">
        <f t="shared" si="20"/>
        <v>0</v>
      </c>
      <c r="P488" s="21">
        <v>0</v>
      </c>
      <c r="Q488" s="223">
        <f t="shared" si="21"/>
        <v>0</v>
      </c>
    </row>
    <row r="489" spans="1:17" ht="12.75">
      <c r="A489" s="217"/>
      <c r="B489" s="217"/>
      <c r="C489" s="217"/>
      <c r="D489" s="217"/>
      <c r="E489" s="217"/>
      <c r="F489" s="218" t="s">
        <v>169</v>
      </c>
      <c r="G489" s="218" t="s">
        <v>169</v>
      </c>
      <c r="H489" s="218" t="s">
        <v>169</v>
      </c>
      <c r="I489" s="218" t="s">
        <v>169</v>
      </c>
      <c r="J489" s="218" t="s">
        <v>169</v>
      </c>
      <c r="K489" s="220" t="s">
        <v>174</v>
      </c>
      <c r="L489" s="221">
        <v>0</v>
      </c>
      <c r="M489" s="221">
        <v>0</v>
      </c>
      <c r="N489" s="221">
        <v>0</v>
      </c>
      <c r="O489" s="225">
        <f t="shared" si="20"/>
        <v>0</v>
      </c>
      <c r="P489" s="21">
        <v>0</v>
      </c>
      <c r="Q489" s="223">
        <f t="shared" si="21"/>
        <v>0</v>
      </c>
    </row>
    <row r="490" spans="1:17" ht="12.75">
      <c r="A490" s="217"/>
      <c r="B490" s="217"/>
      <c r="C490" s="217"/>
      <c r="D490" s="217"/>
      <c r="E490" s="217"/>
      <c r="F490" s="218" t="s">
        <v>169</v>
      </c>
      <c r="G490" s="218" t="s">
        <v>169</v>
      </c>
      <c r="H490" s="218" t="s">
        <v>169</v>
      </c>
      <c r="I490" s="218" t="s">
        <v>169</v>
      </c>
      <c r="J490" s="218" t="s">
        <v>169</v>
      </c>
      <c r="K490" s="220" t="s">
        <v>174</v>
      </c>
      <c r="L490" s="221">
        <v>0</v>
      </c>
      <c r="M490" s="221">
        <v>0</v>
      </c>
      <c r="N490" s="221">
        <v>0</v>
      </c>
      <c r="O490" s="225">
        <f t="shared" si="20"/>
        <v>0</v>
      </c>
      <c r="P490" s="21">
        <v>0</v>
      </c>
      <c r="Q490" s="223">
        <f t="shared" si="21"/>
        <v>0</v>
      </c>
    </row>
    <row r="491" spans="1:17" ht="12.75">
      <c r="A491" s="217"/>
      <c r="B491" s="217"/>
      <c r="C491" s="217"/>
      <c r="D491" s="217"/>
      <c r="E491" s="217"/>
      <c r="F491" s="218" t="s">
        <v>169</v>
      </c>
      <c r="G491" s="218" t="s">
        <v>169</v>
      </c>
      <c r="H491" s="218" t="s">
        <v>169</v>
      </c>
      <c r="I491" s="218" t="s">
        <v>169</v>
      </c>
      <c r="J491" s="218" t="s">
        <v>169</v>
      </c>
      <c r="K491" s="220" t="s">
        <v>174</v>
      </c>
      <c r="L491" s="221">
        <v>0</v>
      </c>
      <c r="M491" s="221">
        <v>0</v>
      </c>
      <c r="N491" s="221">
        <v>0</v>
      </c>
      <c r="O491" s="225">
        <f t="shared" si="20"/>
        <v>0</v>
      </c>
      <c r="P491" s="21">
        <v>0</v>
      </c>
      <c r="Q491" s="223">
        <f t="shared" si="21"/>
        <v>0</v>
      </c>
    </row>
    <row r="492" spans="1:17" ht="12.75">
      <c r="A492" s="217"/>
      <c r="B492" s="217"/>
      <c r="C492" s="217"/>
      <c r="D492" s="217"/>
      <c r="E492" s="217"/>
      <c r="F492" s="218" t="s">
        <v>169</v>
      </c>
      <c r="G492" s="218" t="s">
        <v>169</v>
      </c>
      <c r="H492" s="218" t="s">
        <v>169</v>
      </c>
      <c r="I492" s="218" t="s">
        <v>169</v>
      </c>
      <c r="J492" s="218" t="s">
        <v>169</v>
      </c>
      <c r="K492" s="220" t="s">
        <v>174</v>
      </c>
      <c r="L492" s="221">
        <v>0</v>
      </c>
      <c r="M492" s="221">
        <v>0</v>
      </c>
      <c r="N492" s="221">
        <v>0</v>
      </c>
      <c r="O492" s="225">
        <f t="shared" si="20"/>
        <v>0</v>
      </c>
      <c r="P492" s="21">
        <v>0</v>
      </c>
      <c r="Q492" s="223">
        <f t="shared" si="21"/>
        <v>0</v>
      </c>
    </row>
    <row r="493" spans="1:17" ht="12.75">
      <c r="A493" s="217"/>
      <c r="B493" s="217"/>
      <c r="C493" s="217"/>
      <c r="D493" s="217"/>
      <c r="E493" s="217"/>
      <c r="F493" s="218" t="s">
        <v>169</v>
      </c>
      <c r="G493" s="218" t="s">
        <v>169</v>
      </c>
      <c r="H493" s="218" t="s">
        <v>169</v>
      </c>
      <c r="I493" s="218" t="s">
        <v>169</v>
      </c>
      <c r="J493" s="218" t="s">
        <v>169</v>
      </c>
      <c r="K493" s="220" t="s">
        <v>174</v>
      </c>
      <c r="L493" s="221">
        <v>0</v>
      </c>
      <c r="M493" s="221">
        <v>0</v>
      </c>
      <c r="N493" s="221">
        <v>0</v>
      </c>
      <c r="O493" s="225">
        <f t="shared" si="20"/>
        <v>0</v>
      </c>
      <c r="P493" s="21">
        <v>0</v>
      </c>
      <c r="Q493" s="223">
        <f t="shared" si="21"/>
        <v>0</v>
      </c>
    </row>
    <row r="494" spans="1:17" ht="12.75">
      <c r="A494" s="217"/>
      <c r="B494" s="217"/>
      <c r="C494" s="217"/>
      <c r="D494" s="217"/>
      <c r="E494" s="217"/>
      <c r="F494" s="218" t="s">
        <v>169</v>
      </c>
      <c r="G494" s="218" t="s">
        <v>169</v>
      </c>
      <c r="H494" s="218" t="s">
        <v>169</v>
      </c>
      <c r="I494" s="218" t="s">
        <v>169</v>
      </c>
      <c r="J494" s="218" t="s">
        <v>169</v>
      </c>
      <c r="K494" s="220" t="s">
        <v>174</v>
      </c>
      <c r="L494" s="221">
        <v>0</v>
      </c>
      <c r="M494" s="221">
        <v>0</v>
      </c>
      <c r="N494" s="221">
        <v>0</v>
      </c>
      <c r="O494" s="225">
        <f t="shared" si="20"/>
        <v>0</v>
      </c>
      <c r="P494" s="21">
        <v>0</v>
      </c>
      <c r="Q494" s="223">
        <f t="shared" si="21"/>
        <v>0</v>
      </c>
    </row>
    <row r="495" spans="1:17" ht="12.75">
      <c r="A495" s="217"/>
      <c r="B495" s="217"/>
      <c r="C495" s="217"/>
      <c r="D495" s="217"/>
      <c r="E495" s="217"/>
      <c r="F495" s="218" t="s">
        <v>169</v>
      </c>
      <c r="G495" s="218" t="s">
        <v>169</v>
      </c>
      <c r="H495" s="218" t="s">
        <v>169</v>
      </c>
      <c r="I495" s="218" t="s">
        <v>169</v>
      </c>
      <c r="J495" s="218" t="s">
        <v>169</v>
      </c>
      <c r="K495" s="220" t="s">
        <v>174</v>
      </c>
      <c r="L495" s="221">
        <v>0</v>
      </c>
      <c r="M495" s="221">
        <v>0</v>
      </c>
      <c r="N495" s="221">
        <v>0</v>
      </c>
      <c r="O495" s="225">
        <f t="shared" si="20"/>
        <v>0</v>
      </c>
      <c r="P495" s="21">
        <v>0</v>
      </c>
      <c r="Q495" s="223">
        <f t="shared" si="21"/>
        <v>0</v>
      </c>
    </row>
    <row r="496" spans="1:17" ht="12.75">
      <c r="A496" s="217"/>
      <c r="B496" s="217"/>
      <c r="C496" s="217"/>
      <c r="D496" s="217"/>
      <c r="E496" s="217"/>
      <c r="F496" s="218" t="s">
        <v>169</v>
      </c>
      <c r="G496" s="218" t="s">
        <v>169</v>
      </c>
      <c r="H496" s="218" t="s">
        <v>169</v>
      </c>
      <c r="I496" s="218" t="s">
        <v>169</v>
      </c>
      <c r="J496" s="218" t="s">
        <v>169</v>
      </c>
      <c r="K496" s="220" t="s">
        <v>174</v>
      </c>
      <c r="L496" s="221">
        <v>0</v>
      </c>
      <c r="M496" s="221">
        <v>0</v>
      </c>
      <c r="N496" s="221">
        <v>0</v>
      </c>
      <c r="O496" s="225">
        <f t="shared" si="20"/>
        <v>0</v>
      </c>
      <c r="P496" s="21">
        <v>0</v>
      </c>
      <c r="Q496" s="223">
        <f t="shared" si="21"/>
        <v>0</v>
      </c>
    </row>
    <row r="497" spans="1:17" ht="12.75">
      <c r="A497" s="217"/>
      <c r="B497" s="217"/>
      <c r="C497" s="217"/>
      <c r="D497" s="217"/>
      <c r="E497" s="217"/>
      <c r="F497" s="218" t="s">
        <v>169</v>
      </c>
      <c r="G497" s="218" t="s">
        <v>169</v>
      </c>
      <c r="H497" s="218" t="s">
        <v>169</v>
      </c>
      <c r="I497" s="218" t="s">
        <v>169</v>
      </c>
      <c r="J497" s="218" t="s">
        <v>169</v>
      </c>
      <c r="K497" s="220" t="s">
        <v>174</v>
      </c>
      <c r="L497" s="221">
        <v>0</v>
      </c>
      <c r="M497" s="221">
        <v>0</v>
      </c>
      <c r="N497" s="221">
        <v>0</v>
      </c>
      <c r="O497" s="225">
        <f t="shared" si="20"/>
        <v>0</v>
      </c>
      <c r="P497" s="21">
        <v>0</v>
      </c>
      <c r="Q497" s="223">
        <f t="shared" si="21"/>
        <v>0</v>
      </c>
    </row>
    <row r="498" spans="1:17" ht="12.75">
      <c r="A498" s="217"/>
      <c r="B498" s="217"/>
      <c r="C498" s="217"/>
      <c r="D498" s="217"/>
      <c r="E498" s="217"/>
      <c r="F498" s="218" t="s">
        <v>169</v>
      </c>
      <c r="G498" s="218" t="s">
        <v>169</v>
      </c>
      <c r="H498" s="218" t="s">
        <v>169</v>
      </c>
      <c r="I498" s="218" t="s">
        <v>169</v>
      </c>
      <c r="J498" s="218" t="s">
        <v>169</v>
      </c>
      <c r="K498" s="220" t="s">
        <v>174</v>
      </c>
      <c r="L498" s="221">
        <v>0</v>
      </c>
      <c r="M498" s="221">
        <v>0</v>
      </c>
      <c r="N498" s="221">
        <v>0</v>
      </c>
      <c r="O498" s="225">
        <f t="shared" si="20"/>
        <v>0</v>
      </c>
      <c r="P498" s="21">
        <v>0</v>
      </c>
      <c r="Q498" s="223">
        <f t="shared" si="21"/>
        <v>0</v>
      </c>
    </row>
    <row r="499" spans="6:15" ht="12.75">
      <c r="F499" s="17"/>
      <c r="G499" s="17"/>
      <c r="H499" s="17"/>
      <c r="I499" s="17"/>
      <c r="J499" s="17"/>
      <c r="K499" s="19"/>
      <c r="L499" s="3"/>
      <c r="M499" s="3"/>
      <c r="N499" s="3"/>
      <c r="O499" s="3"/>
    </row>
    <row r="500" spans="1:13" ht="15.75">
      <c r="A500" s="202" t="s">
        <v>309</v>
      </c>
      <c r="F500" s="17"/>
      <c r="G500" s="17"/>
      <c r="H500" s="17"/>
      <c r="I500" s="17"/>
      <c r="J500" s="17"/>
      <c r="K500" s="19"/>
      <c r="L500" s="19"/>
      <c r="M500" s="17"/>
    </row>
    <row r="501" spans="6:13" ht="12.75">
      <c r="F501" s="17"/>
      <c r="G501" s="17"/>
      <c r="H501" s="17"/>
      <c r="I501" s="17"/>
      <c r="J501" s="17"/>
      <c r="K501" s="19"/>
      <c r="L501" s="19"/>
      <c r="M501" s="17"/>
    </row>
    <row r="502" spans="6:13" ht="12.75">
      <c r="F502" s="17"/>
      <c r="G502" s="17"/>
      <c r="H502" s="17"/>
      <c r="I502" s="17"/>
      <c r="J502" s="17"/>
      <c r="K502" s="19"/>
      <c r="L502" s="19"/>
      <c r="M502" s="17"/>
    </row>
    <row r="503" spans="6:13" ht="12.75">
      <c r="F503" s="17"/>
      <c r="G503" s="17"/>
      <c r="H503" s="17"/>
      <c r="I503" s="17"/>
      <c r="J503" s="17"/>
      <c r="K503" s="19"/>
      <c r="L503" s="19"/>
      <c r="M503" s="17"/>
    </row>
    <row r="504" spans="6:13" ht="12.75">
      <c r="F504" s="17"/>
      <c r="G504" s="17"/>
      <c r="H504" s="17"/>
      <c r="I504" s="17"/>
      <c r="J504" s="17"/>
      <c r="K504" s="19"/>
      <c r="L504" s="19"/>
      <c r="M504" s="17"/>
    </row>
    <row r="505" spans="6:13" ht="12.75">
      <c r="F505" s="17"/>
      <c r="G505" s="17"/>
      <c r="H505" s="17"/>
      <c r="I505" s="17"/>
      <c r="J505" s="17"/>
      <c r="K505" s="19"/>
      <c r="L505" s="19"/>
      <c r="M505" s="17"/>
    </row>
    <row r="506" spans="6:13" ht="12.75">
      <c r="F506" s="17"/>
      <c r="G506" s="17"/>
      <c r="H506" s="17"/>
      <c r="I506" s="17"/>
      <c r="J506" s="17"/>
      <c r="K506" s="19"/>
      <c r="L506" s="19"/>
      <c r="M506" s="17"/>
    </row>
    <row r="507" spans="6:13" ht="12.75">
      <c r="F507" s="17"/>
      <c r="G507" s="17"/>
      <c r="H507" s="17"/>
      <c r="I507" s="17"/>
      <c r="J507" s="17"/>
      <c r="K507" s="19"/>
      <c r="L507" s="19"/>
      <c r="M507" s="17"/>
    </row>
    <row r="508" spans="6:13" ht="12.75">
      <c r="F508" s="17"/>
      <c r="G508" s="17"/>
      <c r="H508" s="17"/>
      <c r="I508" s="17"/>
      <c r="J508" s="17"/>
      <c r="K508" s="19"/>
      <c r="L508" s="19"/>
      <c r="M508" s="17"/>
    </row>
    <row r="509" spans="6:13" ht="12.75">
      <c r="F509" s="17"/>
      <c r="G509" s="17"/>
      <c r="H509" s="17"/>
      <c r="I509" s="17"/>
      <c r="J509" s="17"/>
      <c r="K509" s="19"/>
      <c r="L509" s="19"/>
      <c r="M509" s="17"/>
    </row>
    <row r="510" spans="6:13" ht="12.75">
      <c r="F510" s="17"/>
      <c r="G510" s="17"/>
      <c r="H510" s="17"/>
      <c r="I510" s="17"/>
      <c r="J510" s="17"/>
      <c r="K510" s="19"/>
      <c r="L510" s="19"/>
      <c r="M510" s="17"/>
    </row>
    <row r="511" spans="6:13" ht="12.75">
      <c r="F511" s="17"/>
      <c r="G511" s="17"/>
      <c r="H511" s="17"/>
      <c r="I511" s="17"/>
      <c r="J511" s="17"/>
      <c r="K511" s="19"/>
      <c r="L511" s="19"/>
      <c r="M511" s="17"/>
    </row>
    <row r="512" spans="6:13" ht="12.75">
      <c r="F512" s="17"/>
      <c r="G512" s="17"/>
      <c r="H512" s="17"/>
      <c r="I512" s="17"/>
      <c r="J512" s="17"/>
      <c r="K512" s="19"/>
      <c r="L512" s="19"/>
      <c r="M512" s="17"/>
    </row>
    <row r="513" spans="6:13" ht="12.75">
      <c r="F513" s="17"/>
      <c r="G513" s="17"/>
      <c r="H513" s="17"/>
      <c r="I513" s="17"/>
      <c r="J513" s="17"/>
      <c r="K513" s="19"/>
      <c r="L513" s="19"/>
      <c r="M513" s="17"/>
    </row>
    <row r="514" spans="6:13" ht="12.75">
      <c r="F514" s="17"/>
      <c r="G514" s="17"/>
      <c r="H514" s="17"/>
      <c r="I514" s="17"/>
      <c r="J514" s="17"/>
      <c r="K514" s="19"/>
      <c r="L514" s="19"/>
      <c r="M514" s="17"/>
    </row>
    <row r="515" spans="6:13" ht="12.75">
      <c r="F515" s="17"/>
      <c r="G515" s="17"/>
      <c r="H515" s="17"/>
      <c r="I515" s="17"/>
      <c r="J515" s="17"/>
      <c r="K515" s="19"/>
      <c r="L515" s="19"/>
      <c r="M515" s="17"/>
    </row>
    <row r="516" spans="6:13" ht="12.75">
      <c r="F516" s="17"/>
      <c r="G516" s="17"/>
      <c r="H516" s="17"/>
      <c r="I516" s="17"/>
      <c r="J516" s="17"/>
      <c r="K516" s="19"/>
      <c r="L516" s="19"/>
      <c r="M516" s="17"/>
    </row>
    <row r="517" spans="6:13" ht="12.75">
      <c r="F517" s="17"/>
      <c r="G517" s="17"/>
      <c r="H517" s="17"/>
      <c r="I517" s="17"/>
      <c r="J517" s="17"/>
      <c r="K517" s="19"/>
      <c r="L517" s="19"/>
      <c r="M517" s="17"/>
    </row>
    <row r="518" spans="6:13" ht="12.75">
      <c r="F518" s="17"/>
      <c r="G518" s="17"/>
      <c r="H518" s="17"/>
      <c r="I518" s="17"/>
      <c r="J518" s="17"/>
      <c r="K518" s="19"/>
      <c r="L518" s="19"/>
      <c r="M518" s="17"/>
    </row>
    <row r="519" spans="6:13" ht="12.75">
      <c r="F519" s="17"/>
      <c r="G519" s="17"/>
      <c r="H519" s="17"/>
      <c r="I519" s="17"/>
      <c r="J519" s="17"/>
      <c r="K519" s="19"/>
      <c r="L519" s="19"/>
      <c r="M519" s="17"/>
    </row>
    <row r="520" spans="6:13" ht="12.75">
      <c r="F520" s="17"/>
      <c r="G520" s="17"/>
      <c r="H520" s="17"/>
      <c r="I520" s="17"/>
      <c r="J520" s="17"/>
      <c r="K520" s="19"/>
      <c r="L520" s="19"/>
      <c r="M520" s="17"/>
    </row>
    <row r="521" spans="6:13" ht="12.75">
      <c r="F521" s="17"/>
      <c r="G521" s="17"/>
      <c r="H521" s="17"/>
      <c r="I521" s="17"/>
      <c r="J521" s="17"/>
      <c r="K521" s="17"/>
      <c r="L521" s="17"/>
      <c r="M521" s="17"/>
    </row>
    <row r="522" spans="6:13" ht="12.75">
      <c r="F522" s="17"/>
      <c r="G522" s="17"/>
      <c r="H522" s="17"/>
      <c r="I522" s="17"/>
      <c r="J522" s="17"/>
      <c r="K522" s="17"/>
      <c r="L522" s="17"/>
      <c r="M522" s="17"/>
    </row>
    <row r="523" spans="6:13" ht="12.75">
      <c r="F523" s="17"/>
      <c r="G523" s="17"/>
      <c r="H523" s="17"/>
      <c r="I523" s="17"/>
      <c r="J523" s="17"/>
      <c r="K523" s="17"/>
      <c r="L523" s="17"/>
      <c r="M523" s="17"/>
    </row>
    <row r="524" spans="6:13" ht="12.75">
      <c r="F524" s="17"/>
      <c r="G524" s="17"/>
      <c r="H524" s="17"/>
      <c r="I524" s="17"/>
      <c r="J524" s="17"/>
      <c r="K524" s="17"/>
      <c r="L524" s="17"/>
      <c r="M524" s="17"/>
    </row>
    <row r="525" spans="6:13" ht="12.75">
      <c r="F525" s="17"/>
      <c r="G525" s="17"/>
      <c r="H525" s="17"/>
      <c r="I525" s="17"/>
      <c r="J525" s="17"/>
      <c r="K525" s="17"/>
      <c r="L525" s="17"/>
      <c r="M525" s="17"/>
    </row>
    <row r="526" spans="6:13" ht="12.75">
      <c r="F526" s="17"/>
      <c r="G526" s="17"/>
      <c r="H526" s="17"/>
      <c r="I526" s="17"/>
      <c r="J526" s="17"/>
      <c r="K526" s="17"/>
      <c r="L526" s="17"/>
      <c r="M526" s="17"/>
    </row>
    <row r="527" spans="6:13" ht="12.75">
      <c r="F527" s="17"/>
      <c r="G527" s="17"/>
      <c r="H527" s="17"/>
      <c r="I527" s="17"/>
      <c r="J527" s="17"/>
      <c r="K527" s="17"/>
      <c r="L527" s="17"/>
      <c r="M527" s="17"/>
    </row>
    <row r="528" spans="6:13" ht="12.75">
      <c r="F528" s="17"/>
      <c r="G528" s="17"/>
      <c r="H528" s="17"/>
      <c r="I528" s="17"/>
      <c r="J528" s="17"/>
      <c r="K528" s="17"/>
      <c r="L528" s="17"/>
      <c r="M528" s="17"/>
    </row>
    <row r="529" spans="6:13" ht="12.75">
      <c r="F529" s="17"/>
      <c r="G529" s="17"/>
      <c r="H529" s="17"/>
      <c r="I529" s="17"/>
      <c r="J529" s="17"/>
      <c r="K529" s="17"/>
      <c r="L529" s="17"/>
      <c r="M529" s="17"/>
    </row>
    <row r="530" spans="6:13" ht="12.75">
      <c r="F530" s="17"/>
      <c r="G530" s="17"/>
      <c r="H530" s="17"/>
      <c r="I530" s="17"/>
      <c r="J530" s="17"/>
      <c r="K530" s="17"/>
      <c r="L530" s="17"/>
      <c r="M530" s="17"/>
    </row>
    <row r="531" spans="6:13" ht="12.75">
      <c r="F531" s="17"/>
      <c r="G531" s="17"/>
      <c r="H531" s="17"/>
      <c r="I531" s="17"/>
      <c r="J531" s="17"/>
      <c r="K531" s="17"/>
      <c r="L531" s="17"/>
      <c r="M531" s="17"/>
    </row>
    <row r="532" spans="6:13" ht="12.75">
      <c r="F532" s="17"/>
      <c r="G532" s="17"/>
      <c r="H532" s="17"/>
      <c r="I532" s="17"/>
      <c r="J532" s="17"/>
      <c r="K532" s="17"/>
      <c r="L532" s="17"/>
      <c r="M532" s="17"/>
    </row>
    <row r="533" spans="6:13" ht="12.75">
      <c r="F533" s="17"/>
      <c r="G533" s="17"/>
      <c r="H533" s="17"/>
      <c r="I533" s="17"/>
      <c r="J533" s="17"/>
      <c r="K533" s="17"/>
      <c r="L533" s="17"/>
      <c r="M533" s="17"/>
    </row>
    <row r="534" spans="6:13" ht="12.75">
      <c r="F534" s="17"/>
      <c r="G534" s="17"/>
      <c r="H534" s="17"/>
      <c r="I534" s="17"/>
      <c r="J534" s="17"/>
      <c r="K534" s="17"/>
      <c r="L534" s="17"/>
      <c r="M534" s="17"/>
    </row>
    <row r="535" spans="6:13" ht="12.75">
      <c r="F535" s="17"/>
      <c r="G535" s="17"/>
      <c r="H535" s="17"/>
      <c r="I535" s="17"/>
      <c r="J535" s="17"/>
      <c r="K535" s="17"/>
      <c r="L535" s="17"/>
      <c r="M535" s="17"/>
    </row>
    <row r="536" spans="6:13" ht="12.75">
      <c r="F536" s="17"/>
      <c r="G536" s="17"/>
      <c r="H536" s="17"/>
      <c r="I536" s="17"/>
      <c r="J536" s="17"/>
      <c r="K536" s="17"/>
      <c r="L536" s="17"/>
      <c r="M536" s="17"/>
    </row>
    <row r="537" spans="6:13" ht="12.75">
      <c r="F537" s="17"/>
      <c r="G537" s="17"/>
      <c r="H537" s="17"/>
      <c r="I537" s="17"/>
      <c r="J537" s="17"/>
      <c r="K537" s="17"/>
      <c r="L537" s="17"/>
      <c r="M537" s="17"/>
    </row>
    <row r="538" spans="6:13" ht="12.75">
      <c r="F538" s="17"/>
      <c r="G538" s="17"/>
      <c r="H538" s="17"/>
      <c r="I538" s="17"/>
      <c r="J538" s="17"/>
      <c r="K538" s="17"/>
      <c r="L538" s="17"/>
      <c r="M538" s="17"/>
    </row>
    <row r="539" spans="6:13" ht="12.75">
      <c r="F539" s="17"/>
      <c r="G539" s="17"/>
      <c r="H539" s="17"/>
      <c r="I539" s="17"/>
      <c r="J539" s="17"/>
      <c r="K539" s="17"/>
      <c r="L539" s="17"/>
      <c r="M539" s="17"/>
    </row>
    <row r="540" spans="6:13" ht="12.75">
      <c r="F540" s="17"/>
      <c r="G540" s="17"/>
      <c r="H540" s="17"/>
      <c r="I540" s="17"/>
      <c r="J540" s="17"/>
      <c r="K540" s="17"/>
      <c r="L540" s="17"/>
      <c r="M540" s="17"/>
    </row>
    <row r="541" spans="6:13" ht="12.75">
      <c r="F541" s="17"/>
      <c r="G541" s="17"/>
      <c r="H541" s="17"/>
      <c r="I541" s="17"/>
      <c r="J541" s="17"/>
      <c r="K541" s="17"/>
      <c r="L541" s="17"/>
      <c r="M541" s="17"/>
    </row>
    <row r="542" spans="6:13" ht="12.75">
      <c r="F542" s="17"/>
      <c r="G542" s="17"/>
      <c r="H542" s="17"/>
      <c r="I542" s="17"/>
      <c r="J542" s="17"/>
      <c r="K542" s="17"/>
      <c r="L542" s="17"/>
      <c r="M542" s="17"/>
    </row>
    <row r="543" spans="6:13" ht="12.75">
      <c r="F543" s="17"/>
      <c r="G543" s="17"/>
      <c r="H543" s="17"/>
      <c r="I543" s="17"/>
      <c r="J543" s="17"/>
      <c r="K543" s="17"/>
      <c r="L543" s="17"/>
      <c r="M543" s="17"/>
    </row>
    <row r="544" spans="6:13" ht="12.75">
      <c r="F544" s="17"/>
      <c r="G544" s="17"/>
      <c r="H544" s="17"/>
      <c r="I544" s="17"/>
      <c r="J544" s="17"/>
      <c r="K544" s="17"/>
      <c r="L544" s="17"/>
      <c r="M544" s="17"/>
    </row>
    <row r="545" spans="6:13" ht="12.75">
      <c r="F545" s="17"/>
      <c r="G545" s="17"/>
      <c r="H545" s="17"/>
      <c r="I545" s="17"/>
      <c r="J545" s="17"/>
      <c r="K545" s="17"/>
      <c r="L545" s="17"/>
      <c r="M545" s="17"/>
    </row>
    <row r="546" spans="6:13" ht="12.75">
      <c r="F546" s="17"/>
      <c r="G546" s="17"/>
      <c r="H546" s="17"/>
      <c r="I546" s="17"/>
      <c r="J546" s="17"/>
      <c r="K546" s="17"/>
      <c r="L546" s="17"/>
      <c r="M546" s="17"/>
    </row>
    <row r="547" spans="6:13" ht="12.75">
      <c r="F547" s="17"/>
      <c r="G547" s="17"/>
      <c r="H547" s="17"/>
      <c r="I547" s="17"/>
      <c r="J547" s="17"/>
      <c r="K547" s="17"/>
      <c r="L547" s="17"/>
      <c r="M547" s="17"/>
    </row>
    <row r="548" spans="6:13" ht="12.75">
      <c r="F548" s="17"/>
      <c r="G548" s="17"/>
      <c r="H548" s="17"/>
      <c r="I548" s="17"/>
      <c r="J548" s="17"/>
      <c r="K548" s="17"/>
      <c r="L548" s="17"/>
      <c r="M548" s="17"/>
    </row>
    <row r="549" spans="6:13" ht="12.75">
      <c r="F549" s="17"/>
      <c r="G549" s="17"/>
      <c r="H549" s="17"/>
      <c r="I549" s="17"/>
      <c r="J549" s="17"/>
      <c r="K549" s="17"/>
      <c r="L549" s="17"/>
      <c r="M549" s="17"/>
    </row>
    <row r="550" spans="6:13" ht="12.75">
      <c r="F550" s="17"/>
      <c r="G550" s="17"/>
      <c r="H550" s="17"/>
      <c r="I550" s="17"/>
      <c r="J550" s="17"/>
      <c r="K550" s="17"/>
      <c r="L550" s="17"/>
      <c r="M550" s="17"/>
    </row>
    <row r="551" spans="6:13" ht="12.75">
      <c r="F551" s="17"/>
      <c r="G551" s="17"/>
      <c r="H551" s="17"/>
      <c r="I551" s="17"/>
      <c r="J551" s="17"/>
      <c r="K551" s="17"/>
      <c r="L551" s="17"/>
      <c r="M551" s="17"/>
    </row>
    <row r="552" spans="6:13" ht="12.75">
      <c r="F552" s="17"/>
      <c r="G552" s="17"/>
      <c r="H552" s="17"/>
      <c r="I552" s="17"/>
      <c r="J552" s="17"/>
      <c r="K552" s="17"/>
      <c r="L552" s="17"/>
      <c r="M552" s="17"/>
    </row>
    <row r="553" spans="6:13" ht="12.75">
      <c r="F553" s="17"/>
      <c r="G553" s="17"/>
      <c r="H553" s="17"/>
      <c r="I553" s="17"/>
      <c r="J553" s="17"/>
      <c r="K553" s="17"/>
      <c r="L553" s="17"/>
      <c r="M553" s="17"/>
    </row>
    <row r="554" spans="6:13" ht="12.75">
      <c r="F554" s="17"/>
      <c r="G554" s="17"/>
      <c r="H554" s="17"/>
      <c r="I554" s="17"/>
      <c r="J554" s="17"/>
      <c r="K554" s="17"/>
      <c r="L554" s="17"/>
      <c r="M554" s="17"/>
    </row>
    <row r="555" spans="6:13" ht="12.75">
      <c r="F555" s="17"/>
      <c r="G555" s="17"/>
      <c r="H555" s="17"/>
      <c r="I555" s="17"/>
      <c r="J555" s="17"/>
      <c r="K555" s="17"/>
      <c r="L555" s="17"/>
      <c r="M555" s="17"/>
    </row>
    <row r="556" spans="6:13" ht="12.75">
      <c r="F556" s="17"/>
      <c r="G556" s="17"/>
      <c r="H556" s="17"/>
      <c r="I556" s="17"/>
      <c r="J556" s="17"/>
      <c r="K556" s="17"/>
      <c r="L556" s="17"/>
      <c r="M556" s="17"/>
    </row>
    <row r="557" spans="6:13" ht="12.75">
      <c r="F557" s="17"/>
      <c r="G557" s="17"/>
      <c r="H557" s="17"/>
      <c r="I557" s="17"/>
      <c r="J557" s="17"/>
      <c r="K557" s="17"/>
      <c r="L557" s="17"/>
      <c r="M557" s="17"/>
    </row>
    <row r="558" spans="6:13" ht="12.75">
      <c r="F558" s="17"/>
      <c r="G558" s="17"/>
      <c r="H558" s="17"/>
      <c r="I558" s="17"/>
      <c r="J558" s="17"/>
      <c r="K558" s="17"/>
      <c r="L558" s="17"/>
      <c r="M558" s="17"/>
    </row>
    <row r="559" spans="6:13" ht="12.75">
      <c r="F559" s="17"/>
      <c r="G559" s="17"/>
      <c r="H559" s="17"/>
      <c r="I559" s="17"/>
      <c r="J559" s="17"/>
      <c r="K559" s="17"/>
      <c r="L559" s="17"/>
      <c r="M559" s="17"/>
    </row>
    <row r="560" spans="6:13" ht="12.75">
      <c r="F560" s="17"/>
      <c r="G560" s="17"/>
      <c r="H560" s="17"/>
      <c r="I560" s="17"/>
      <c r="J560" s="17"/>
      <c r="K560" s="17"/>
      <c r="L560" s="17"/>
      <c r="M560" s="17"/>
    </row>
    <row r="561" spans="6:13" ht="12.75">
      <c r="F561" s="17"/>
      <c r="G561" s="17"/>
      <c r="H561" s="17"/>
      <c r="I561" s="17"/>
      <c r="J561" s="17"/>
      <c r="K561" s="17"/>
      <c r="L561" s="17"/>
      <c r="M561" s="17"/>
    </row>
    <row r="562" spans="6:13" ht="12.75">
      <c r="F562" s="17"/>
      <c r="G562" s="17"/>
      <c r="H562" s="17"/>
      <c r="I562" s="17"/>
      <c r="J562" s="17"/>
      <c r="K562" s="17"/>
      <c r="L562" s="17"/>
      <c r="M562" s="17"/>
    </row>
    <row r="563" spans="6:13" ht="12.75">
      <c r="F563" s="17"/>
      <c r="G563" s="17"/>
      <c r="H563" s="17"/>
      <c r="I563" s="17"/>
      <c r="J563" s="17"/>
      <c r="K563" s="17"/>
      <c r="L563" s="17"/>
      <c r="M563" s="17"/>
    </row>
    <row r="564" spans="6:13" ht="12.75">
      <c r="F564" s="17"/>
      <c r="G564" s="17"/>
      <c r="H564" s="17"/>
      <c r="I564" s="17"/>
      <c r="J564" s="17"/>
      <c r="K564" s="17"/>
      <c r="L564" s="17"/>
      <c r="M564" s="17"/>
    </row>
    <row r="565" spans="6:13" ht="12.75">
      <c r="F565" s="17"/>
      <c r="G565" s="17"/>
      <c r="H565" s="17"/>
      <c r="I565" s="17"/>
      <c r="J565" s="17"/>
      <c r="K565" s="17"/>
      <c r="L565" s="17"/>
      <c r="M565" s="17"/>
    </row>
    <row r="566" spans="6:13" ht="12.75">
      <c r="F566" s="17"/>
      <c r="G566" s="17"/>
      <c r="H566" s="17"/>
      <c r="I566" s="17"/>
      <c r="J566" s="17"/>
      <c r="K566" s="17"/>
      <c r="L566" s="17"/>
      <c r="M566" s="17"/>
    </row>
    <row r="567" spans="6:13" ht="12.75">
      <c r="F567" s="17"/>
      <c r="G567" s="17"/>
      <c r="H567" s="17"/>
      <c r="I567" s="17"/>
      <c r="J567" s="17"/>
      <c r="K567" s="17"/>
      <c r="L567" s="17"/>
      <c r="M567" s="17"/>
    </row>
    <row r="568" spans="6:13" ht="12.75">
      <c r="F568" s="17"/>
      <c r="G568" s="17"/>
      <c r="H568" s="17"/>
      <c r="I568" s="17"/>
      <c r="J568" s="17"/>
      <c r="K568" s="17"/>
      <c r="L568" s="17"/>
      <c r="M568" s="17"/>
    </row>
    <row r="569" spans="6:13" ht="12.75">
      <c r="F569" s="17"/>
      <c r="G569" s="17"/>
      <c r="H569" s="17"/>
      <c r="I569" s="17"/>
      <c r="J569" s="17"/>
      <c r="K569" s="17"/>
      <c r="L569" s="17"/>
      <c r="M569" s="17"/>
    </row>
    <row r="570" spans="6:13" ht="12.75">
      <c r="F570" s="17"/>
      <c r="G570" s="17"/>
      <c r="H570" s="17"/>
      <c r="I570" s="17"/>
      <c r="J570" s="17"/>
      <c r="K570" s="17"/>
      <c r="L570" s="17"/>
      <c r="M570" s="17"/>
    </row>
    <row r="571" spans="6:13" ht="12.75">
      <c r="F571" s="17"/>
      <c r="G571" s="17"/>
      <c r="H571" s="17"/>
      <c r="I571" s="17"/>
      <c r="J571" s="17"/>
      <c r="K571" s="17"/>
      <c r="L571" s="17"/>
      <c r="M571" s="17"/>
    </row>
    <row r="572" spans="6:13" ht="12.75">
      <c r="F572" s="17"/>
      <c r="G572" s="17"/>
      <c r="H572" s="17"/>
      <c r="I572" s="17"/>
      <c r="J572" s="17"/>
      <c r="K572" s="17"/>
      <c r="L572" s="17"/>
      <c r="M572" s="17"/>
    </row>
    <row r="573" spans="6:13" ht="12.75">
      <c r="F573" s="17"/>
      <c r="G573" s="17"/>
      <c r="H573" s="17"/>
      <c r="I573" s="17"/>
      <c r="J573" s="17"/>
      <c r="K573" s="17"/>
      <c r="L573" s="17"/>
      <c r="M573" s="17"/>
    </row>
    <row r="574" spans="6:13" ht="12.75">
      <c r="F574" s="17"/>
      <c r="G574" s="17"/>
      <c r="H574" s="17"/>
      <c r="I574" s="17"/>
      <c r="J574" s="17"/>
      <c r="K574" s="17"/>
      <c r="L574" s="17"/>
      <c r="M574" s="17"/>
    </row>
    <row r="575" spans="6:13" ht="12.75">
      <c r="F575" s="17"/>
      <c r="G575" s="17"/>
      <c r="H575" s="17"/>
      <c r="I575" s="17"/>
      <c r="J575" s="17"/>
      <c r="K575" s="17"/>
      <c r="L575" s="17"/>
      <c r="M575" s="17"/>
    </row>
    <row r="576" spans="6:13" ht="12.75">
      <c r="F576" s="17"/>
      <c r="G576" s="17"/>
      <c r="H576" s="17"/>
      <c r="I576" s="17"/>
      <c r="J576" s="17"/>
      <c r="K576" s="17"/>
      <c r="L576" s="17"/>
      <c r="M576" s="17"/>
    </row>
    <row r="577" spans="6:13" ht="12.75">
      <c r="F577" s="17"/>
      <c r="G577" s="17"/>
      <c r="H577" s="17"/>
      <c r="I577" s="17"/>
      <c r="J577" s="17"/>
      <c r="K577" s="17"/>
      <c r="L577" s="17"/>
      <c r="M577" s="17"/>
    </row>
    <row r="578" spans="6:13" ht="12.75">
      <c r="F578" s="17"/>
      <c r="G578" s="17"/>
      <c r="H578" s="17"/>
      <c r="I578" s="17"/>
      <c r="J578" s="17"/>
      <c r="K578" s="17"/>
      <c r="L578" s="17"/>
      <c r="M578" s="17"/>
    </row>
    <row r="579" spans="6:13" ht="12.75">
      <c r="F579" s="17"/>
      <c r="G579" s="17"/>
      <c r="H579" s="17"/>
      <c r="I579" s="17"/>
      <c r="J579" s="17"/>
      <c r="K579" s="17"/>
      <c r="L579" s="17"/>
      <c r="M579" s="17"/>
    </row>
    <row r="580" spans="6:13" ht="12.75">
      <c r="F580" s="17"/>
      <c r="G580" s="17"/>
      <c r="H580" s="17"/>
      <c r="I580" s="17"/>
      <c r="J580" s="17"/>
      <c r="K580" s="17"/>
      <c r="L580" s="17"/>
      <c r="M580" s="17"/>
    </row>
    <row r="581" spans="6:13" ht="12.75">
      <c r="F581" s="17"/>
      <c r="G581" s="17"/>
      <c r="H581" s="17"/>
      <c r="I581" s="17"/>
      <c r="J581" s="17"/>
      <c r="K581" s="17"/>
      <c r="L581" s="17"/>
      <c r="M581" s="17"/>
    </row>
    <row r="582" spans="6:13" ht="12.75">
      <c r="F582" s="17"/>
      <c r="G582" s="17"/>
      <c r="H582" s="17"/>
      <c r="I582" s="17"/>
      <c r="J582" s="17"/>
      <c r="K582" s="17"/>
      <c r="L582" s="17"/>
      <c r="M582" s="17"/>
    </row>
    <row r="583" spans="6:13" ht="12.75">
      <c r="F583" s="17"/>
      <c r="G583" s="17"/>
      <c r="H583" s="17"/>
      <c r="I583" s="17"/>
      <c r="J583" s="17"/>
      <c r="K583" s="17"/>
      <c r="L583" s="17"/>
      <c r="M583" s="17"/>
    </row>
    <row r="584" spans="6:13" ht="12.75">
      <c r="F584" s="17"/>
      <c r="G584" s="17"/>
      <c r="H584" s="17"/>
      <c r="I584" s="17"/>
      <c r="J584" s="17"/>
      <c r="K584" s="17"/>
      <c r="L584" s="17"/>
      <c r="M584" s="17"/>
    </row>
    <row r="585" spans="6:13" ht="12.75">
      <c r="F585" s="17"/>
      <c r="G585" s="17"/>
      <c r="H585" s="17"/>
      <c r="I585" s="17"/>
      <c r="J585" s="17"/>
      <c r="K585" s="17"/>
      <c r="L585" s="17"/>
      <c r="M585" s="17"/>
    </row>
    <row r="586" spans="6:13" ht="12.75">
      <c r="F586" s="17"/>
      <c r="G586" s="17"/>
      <c r="H586" s="17"/>
      <c r="I586" s="17"/>
      <c r="J586" s="17"/>
      <c r="K586" s="17"/>
      <c r="L586" s="17"/>
      <c r="M586" s="17"/>
    </row>
    <row r="587" spans="6:13" ht="12.75">
      <c r="F587" s="17"/>
      <c r="G587" s="17"/>
      <c r="H587" s="17"/>
      <c r="I587" s="17"/>
      <c r="J587" s="17"/>
      <c r="K587" s="17"/>
      <c r="L587" s="17"/>
      <c r="M587" s="17"/>
    </row>
    <row r="588" spans="6:13" ht="12.75">
      <c r="F588" s="17"/>
      <c r="G588" s="17"/>
      <c r="H588" s="17"/>
      <c r="I588" s="17"/>
      <c r="J588" s="17"/>
      <c r="K588" s="17"/>
      <c r="L588" s="17"/>
      <c r="M588" s="17"/>
    </row>
    <row r="589" spans="6:13" ht="12.75">
      <c r="F589" s="17"/>
      <c r="G589" s="17"/>
      <c r="H589" s="17"/>
      <c r="I589" s="17"/>
      <c r="J589" s="17"/>
      <c r="K589" s="17"/>
      <c r="L589" s="17"/>
      <c r="M589" s="17"/>
    </row>
    <row r="590" spans="6:13" ht="12.75">
      <c r="F590" s="17"/>
      <c r="G590" s="17"/>
      <c r="H590" s="17"/>
      <c r="I590" s="17"/>
      <c r="J590" s="17"/>
      <c r="K590" s="17"/>
      <c r="L590" s="17"/>
      <c r="M590" s="17"/>
    </row>
    <row r="591" spans="6:13" ht="12.75">
      <c r="F591" s="17"/>
      <c r="G591" s="17"/>
      <c r="H591" s="17"/>
      <c r="I591" s="17"/>
      <c r="J591" s="17"/>
      <c r="K591" s="17"/>
      <c r="L591" s="17"/>
      <c r="M591" s="17"/>
    </row>
    <row r="592" spans="6:13" ht="12.75">
      <c r="F592" s="17"/>
      <c r="G592" s="17"/>
      <c r="H592" s="17"/>
      <c r="I592" s="17"/>
      <c r="J592" s="17"/>
      <c r="K592" s="17"/>
      <c r="L592" s="17"/>
      <c r="M592" s="17"/>
    </row>
    <row r="593" spans="6:13" ht="12.75">
      <c r="F593" s="17"/>
      <c r="G593" s="17"/>
      <c r="H593" s="17"/>
      <c r="I593" s="17"/>
      <c r="J593" s="17"/>
      <c r="K593" s="17"/>
      <c r="L593" s="17"/>
      <c r="M593" s="17"/>
    </row>
    <row r="594" spans="6:13" ht="12.75">
      <c r="F594" s="17"/>
      <c r="G594" s="17"/>
      <c r="H594" s="17"/>
      <c r="I594" s="17"/>
      <c r="J594" s="17"/>
      <c r="K594" s="17"/>
      <c r="L594" s="17"/>
      <c r="M594" s="17"/>
    </row>
    <row r="595" spans="6:13" ht="12.75">
      <c r="F595" s="17"/>
      <c r="G595" s="17"/>
      <c r="H595" s="17"/>
      <c r="I595" s="17"/>
      <c r="J595" s="17"/>
      <c r="K595" s="17"/>
      <c r="L595" s="17"/>
      <c r="M595" s="17"/>
    </row>
    <row r="596" spans="6:13" ht="12.75">
      <c r="F596" s="17"/>
      <c r="G596" s="17"/>
      <c r="H596" s="17"/>
      <c r="I596" s="17"/>
      <c r="J596" s="17"/>
      <c r="K596" s="17"/>
      <c r="L596" s="17"/>
      <c r="M596" s="17"/>
    </row>
    <row r="597" spans="6:13" ht="12.75">
      <c r="F597" s="17"/>
      <c r="G597" s="17"/>
      <c r="H597" s="17"/>
      <c r="I597" s="17"/>
      <c r="J597" s="17"/>
      <c r="K597" s="17"/>
      <c r="L597" s="17"/>
      <c r="M597" s="17"/>
    </row>
    <row r="598" spans="6:13" ht="12.75">
      <c r="F598" s="17"/>
      <c r="G598" s="17"/>
      <c r="H598" s="17"/>
      <c r="I598" s="17"/>
      <c r="J598" s="17"/>
      <c r="K598" s="17"/>
      <c r="L598" s="17"/>
      <c r="M598" s="17"/>
    </row>
    <row r="599" spans="6:13" ht="12.75">
      <c r="F599" s="17"/>
      <c r="G599" s="17"/>
      <c r="H599" s="17"/>
      <c r="I599" s="17"/>
      <c r="J599" s="17"/>
      <c r="K599" s="17"/>
      <c r="L599" s="17"/>
      <c r="M599" s="17"/>
    </row>
    <row r="600" spans="6:13" ht="12.75">
      <c r="F600" s="17"/>
      <c r="G600" s="17"/>
      <c r="H600" s="17"/>
      <c r="I600" s="17"/>
      <c r="J600" s="17"/>
      <c r="K600" s="17"/>
      <c r="L600" s="17"/>
      <c r="M600" s="17"/>
    </row>
    <row r="601" spans="6:13" ht="12.75">
      <c r="F601" s="17"/>
      <c r="G601" s="17"/>
      <c r="H601" s="17"/>
      <c r="I601" s="17"/>
      <c r="J601" s="17"/>
      <c r="K601" s="17"/>
      <c r="L601" s="17"/>
      <c r="M601" s="17"/>
    </row>
    <row r="602" spans="6:13" ht="12.75">
      <c r="F602" s="17"/>
      <c r="G602" s="17"/>
      <c r="H602" s="17"/>
      <c r="I602" s="17"/>
      <c r="J602" s="17"/>
      <c r="K602" s="17"/>
      <c r="L602" s="17"/>
      <c r="M602" s="17"/>
    </row>
    <row r="603" spans="6:13" ht="12.75">
      <c r="F603" s="17"/>
      <c r="G603" s="17"/>
      <c r="H603" s="17"/>
      <c r="I603" s="17"/>
      <c r="J603" s="17"/>
      <c r="K603" s="17"/>
      <c r="L603" s="17"/>
      <c r="M603" s="17"/>
    </row>
    <row r="604" spans="6:13" ht="12.75">
      <c r="F604" s="17"/>
      <c r="G604" s="17"/>
      <c r="H604" s="17"/>
      <c r="I604" s="17"/>
      <c r="J604" s="17"/>
      <c r="K604" s="17"/>
      <c r="L604" s="17"/>
      <c r="M604" s="17"/>
    </row>
    <row r="605" spans="6:13" ht="12.75">
      <c r="F605" s="17"/>
      <c r="G605" s="17"/>
      <c r="H605" s="17"/>
      <c r="I605" s="17"/>
      <c r="J605" s="17"/>
      <c r="K605" s="17"/>
      <c r="L605" s="17"/>
      <c r="M605" s="17"/>
    </row>
    <row r="606" spans="6:13" ht="12.75">
      <c r="F606" s="17"/>
      <c r="G606" s="17"/>
      <c r="H606" s="17"/>
      <c r="I606" s="17"/>
      <c r="J606" s="17"/>
      <c r="K606" s="17"/>
      <c r="L606" s="17"/>
      <c r="M606" s="17"/>
    </row>
    <row r="607" spans="6:13" ht="12.75">
      <c r="F607" s="17"/>
      <c r="G607" s="17"/>
      <c r="H607" s="17"/>
      <c r="I607" s="17"/>
      <c r="J607" s="17"/>
      <c r="K607" s="17"/>
      <c r="L607" s="17"/>
      <c r="M607" s="17"/>
    </row>
    <row r="608" spans="6:13" ht="12.75">
      <c r="F608" s="17"/>
      <c r="G608" s="17"/>
      <c r="H608" s="17"/>
      <c r="I608" s="17"/>
      <c r="J608" s="17"/>
      <c r="K608" s="17"/>
      <c r="L608" s="17"/>
      <c r="M608" s="17"/>
    </row>
    <row r="609" spans="6:13" ht="12.75">
      <c r="F609" s="17"/>
      <c r="G609" s="17"/>
      <c r="H609" s="17"/>
      <c r="I609" s="17"/>
      <c r="J609" s="17"/>
      <c r="K609" s="17"/>
      <c r="L609" s="17"/>
      <c r="M609" s="17"/>
    </row>
    <row r="610" spans="6:13" ht="12.75">
      <c r="F610" s="17"/>
      <c r="G610" s="17"/>
      <c r="H610" s="17"/>
      <c r="I610" s="17"/>
      <c r="J610" s="17"/>
      <c r="K610" s="17"/>
      <c r="L610" s="17"/>
      <c r="M610" s="17"/>
    </row>
    <row r="611" spans="6:13" ht="12.75">
      <c r="F611" s="17"/>
      <c r="G611" s="17"/>
      <c r="H611" s="17"/>
      <c r="I611" s="17"/>
      <c r="J611" s="17"/>
      <c r="K611" s="17"/>
      <c r="L611" s="17"/>
      <c r="M611" s="17"/>
    </row>
    <row r="612" spans="6:13" ht="12.75">
      <c r="F612" s="17"/>
      <c r="G612" s="17"/>
      <c r="H612" s="17"/>
      <c r="I612" s="17"/>
      <c r="J612" s="17"/>
      <c r="K612" s="17"/>
      <c r="L612" s="17"/>
      <c r="M612" s="17"/>
    </row>
    <row r="613" spans="6:13" ht="12.75">
      <c r="F613" s="17"/>
      <c r="G613" s="17"/>
      <c r="H613" s="17"/>
      <c r="I613" s="17"/>
      <c r="J613" s="17"/>
      <c r="K613" s="17"/>
      <c r="L613" s="17"/>
      <c r="M613" s="17"/>
    </row>
    <row r="614" spans="6:13" ht="12.75">
      <c r="F614" s="17"/>
      <c r="G614" s="17"/>
      <c r="H614" s="17"/>
      <c r="I614" s="17"/>
      <c r="J614" s="17"/>
      <c r="K614" s="17"/>
      <c r="L614" s="17"/>
      <c r="M614" s="17"/>
    </row>
    <row r="615" spans="6:13" ht="12.75">
      <c r="F615" s="17"/>
      <c r="G615" s="17"/>
      <c r="H615" s="17"/>
      <c r="I615" s="17"/>
      <c r="J615" s="17"/>
      <c r="K615" s="17"/>
      <c r="L615" s="17"/>
      <c r="M615" s="17"/>
    </row>
    <row r="616" spans="6:13" ht="12.75">
      <c r="F616" s="17"/>
      <c r="G616" s="17"/>
      <c r="H616" s="17"/>
      <c r="I616" s="17"/>
      <c r="J616" s="17"/>
      <c r="K616" s="17"/>
      <c r="L616" s="17"/>
      <c r="M616" s="17"/>
    </row>
    <row r="617" spans="6:13" ht="12.75">
      <c r="F617" s="17"/>
      <c r="G617" s="17"/>
      <c r="H617" s="17"/>
      <c r="I617" s="17"/>
      <c r="J617" s="17"/>
      <c r="K617" s="17"/>
      <c r="L617" s="17"/>
      <c r="M617" s="17"/>
    </row>
    <row r="618" spans="6:13" ht="12.75">
      <c r="F618" s="17"/>
      <c r="G618" s="17"/>
      <c r="H618" s="17"/>
      <c r="I618" s="17"/>
      <c r="J618" s="17"/>
      <c r="K618" s="17"/>
      <c r="L618" s="17"/>
      <c r="M618" s="17"/>
    </row>
    <row r="619" spans="6:13" ht="12.75">
      <c r="F619" s="17"/>
      <c r="G619" s="17"/>
      <c r="H619" s="17"/>
      <c r="I619" s="17"/>
      <c r="J619" s="17"/>
      <c r="K619" s="17"/>
      <c r="L619" s="17"/>
      <c r="M619" s="17"/>
    </row>
    <row r="620" spans="6:13" ht="12.75">
      <c r="F620" s="17"/>
      <c r="G620" s="17"/>
      <c r="H620" s="17"/>
      <c r="I620" s="17"/>
      <c r="J620" s="17"/>
      <c r="K620" s="17"/>
      <c r="L620" s="17"/>
      <c r="M620" s="17"/>
    </row>
    <row r="621" spans="6:13" ht="12.75">
      <c r="F621" s="17"/>
      <c r="G621" s="17"/>
      <c r="H621" s="17"/>
      <c r="I621" s="17"/>
      <c r="J621" s="17"/>
      <c r="K621" s="17"/>
      <c r="L621" s="17"/>
      <c r="M621" s="17"/>
    </row>
    <row r="622" spans="6:13" ht="12.75">
      <c r="F622" s="17"/>
      <c r="G622" s="17"/>
      <c r="H622" s="17"/>
      <c r="I622" s="17"/>
      <c r="J622" s="17"/>
      <c r="K622" s="17"/>
      <c r="L622" s="17"/>
      <c r="M622" s="17"/>
    </row>
    <row r="623" spans="6:13" ht="12.75">
      <c r="F623" s="17"/>
      <c r="G623" s="17"/>
      <c r="H623" s="17"/>
      <c r="I623" s="17"/>
      <c r="J623" s="17"/>
      <c r="K623" s="17"/>
      <c r="L623" s="17"/>
      <c r="M623" s="17"/>
    </row>
    <row r="624" spans="6:13" ht="12.75">
      <c r="F624" s="17"/>
      <c r="G624" s="17"/>
      <c r="H624" s="17"/>
      <c r="I624" s="17"/>
      <c r="J624" s="17"/>
      <c r="K624" s="17"/>
      <c r="L624" s="17"/>
      <c r="M624" s="17"/>
    </row>
    <row r="625" spans="6:13" ht="12.75">
      <c r="F625" s="17"/>
      <c r="G625" s="17"/>
      <c r="H625" s="17"/>
      <c r="I625" s="17"/>
      <c r="J625" s="17"/>
      <c r="K625" s="17"/>
      <c r="L625" s="17"/>
      <c r="M625" s="17"/>
    </row>
    <row r="626" spans="6:13" ht="12.75">
      <c r="F626" s="17"/>
      <c r="G626" s="17"/>
      <c r="H626" s="17"/>
      <c r="I626" s="17"/>
      <c r="J626" s="17"/>
      <c r="K626" s="17"/>
      <c r="L626" s="17"/>
      <c r="M626" s="17"/>
    </row>
    <row r="627" spans="6:13" ht="12.75">
      <c r="F627" s="17"/>
      <c r="G627" s="17"/>
      <c r="H627" s="17"/>
      <c r="I627" s="17"/>
      <c r="J627" s="17"/>
      <c r="K627" s="17"/>
      <c r="L627" s="17"/>
      <c r="M627" s="17"/>
    </row>
    <row r="628" spans="6:13" ht="12.75">
      <c r="F628" s="17"/>
      <c r="G628" s="17"/>
      <c r="H628" s="17"/>
      <c r="I628" s="17"/>
      <c r="J628" s="17"/>
      <c r="K628" s="17"/>
      <c r="L628" s="17"/>
      <c r="M628" s="17"/>
    </row>
    <row r="629" spans="6:13" ht="12.75">
      <c r="F629" s="17"/>
      <c r="G629" s="17"/>
      <c r="H629" s="17"/>
      <c r="I629" s="17"/>
      <c r="J629" s="17"/>
      <c r="K629" s="17"/>
      <c r="L629" s="17"/>
      <c r="M629" s="17"/>
    </row>
    <row r="630" spans="6:13" ht="12.75">
      <c r="F630" s="17"/>
      <c r="G630" s="17"/>
      <c r="H630" s="17"/>
      <c r="I630" s="17"/>
      <c r="J630" s="17"/>
      <c r="K630" s="17"/>
      <c r="L630" s="17"/>
      <c r="M630" s="17"/>
    </row>
    <row r="631" spans="6:13" ht="12.75">
      <c r="F631" s="17"/>
      <c r="G631" s="17"/>
      <c r="H631" s="17"/>
      <c r="I631" s="17"/>
      <c r="J631" s="17"/>
      <c r="K631" s="17"/>
      <c r="L631" s="17"/>
      <c r="M631" s="17"/>
    </row>
    <row r="632" spans="6:13" ht="12.75">
      <c r="F632" s="17"/>
      <c r="G632" s="17"/>
      <c r="H632" s="17"/>
      <c r="I632" s="17"/>
      <c r="J632" s="17"/>
      <c r="K632" s="17"/>
      <c r="L632" s="17"/>
      <c r="M632" s="17"/>
    </row>
    <row r="633" spans="6:13" ht="12.75">
      <c r="F633" s="17"/>
      <c r="G633" s="17"/>
      <c r="H633" s="17"/>
      <c r="I633" s="17"/>
      <c r="J633" s="17"/>
      <c r="K633" s="17"/>
      <c r="L633" s="17"/>
      <c r="M633" s="17"/>
    </row>
    <row r="634" spans="6:13" ht="12.75">
      <c r="F634" s="17"/>
      <c r="G634" s="17"/>
      <c r="H634" s="17"/>
      <c r="I634" s="17"/>
      <c r="J634" s="17"/>
      <c r="K634" s="17"/>
      <c r="L634" s="17"/>
      <c r="M634" s="17"/>
    </row>
    <row r="635" spans="6:13" ht="12.75">
      <c r="F635" s="17"/>
      <c r="G635" s="17"/>
      <c r="H635" s="17"/>
      <c r="I635" s="17"/>
      <c r="J635" s="17"/>
      <c r="K635" s="17"/>
      <c r="L635" s="17"/>
      <c r="M635" s="17"/>
    </row>
    <row r="636" spans="6:13" ht="12.75">
      <c r="F636" s="17"/>
      <c r="G636" s="17"/>
      <c r="H636" s="17"/>
      <c r="I636" s="17"/>
      <c r="J636" s="17"/>
      <c r="K636" s="17"/>
      <c r="L636" s="17"/>
      <c r="M636" s="17"/>
    </row>
    <row r="637" spans="6:13" ht="12.75">
      <c r="F637" s="17"/>
      <c r="G637" s="17"/>
      <c r="H637" s="17"/>
      <c r="I637" s="17"/>
      <c r="J637" s="17"/>
      <c r="K637" s="17"/>
      <c r="L637" s="17"/>
      <c r="M637" s="17"/>
    </row>
    <row r="638" spans="6:13" ht="12.75">
      <c r="F638" s="17"/>
      <c r="G638" s="17"/>
      <c r="H638" s="17"/>
      <c r="I638" s="17"/>
      <c r="J638" s="17"/>
      <c r="K638" s="17"/>
      <c r="L638" s="17"/>
      <c r="M638" s="17"/>
    </row>
    <row r="639" spans="6:13" ht="12.75">
      <c r="F639" s="17"/>
      <c r="G639" s="17"/>
      <c r="H639" s="17"/>
      <c r="I639" s="17"/>
      <c r="J639" s="17"/>
      <c r="K639" s="17"/>
      <c r="L639" s="17"/>
      <c r="M639" s="17"/>
    </row>
    <row r="640" spans="6:13" ht="12.75">
      <c r="F640" s="17"/>
      <c r="G640" s="17"/>
      <c r="H640" s="17"/>
      <c r="I640" s="17"/>
      <c r="J640" s="17"/>
      <c r="K640" s="17"/>
      <c r="L640" s="17"/>
      <c r="M640" s="17"/>
    </row>
    <row r="641" spans="6:13" ht="12.75">
      <c r="F641" s="17"/>
      <c r="G641" s="17"/>
      <c r="H641" s="17"/>
      <c r="I641" s="17"/>
      <c r="J641" s="17"/>
      <c r="K641" s="17"/>
      <c r="L641" s="17"/>
      <c r="M641" s="17"/>
    </row>
    <row r="642" spans="6:13" ht="12.75">
      <c r="F642" s="17"/>
      <c r="G642" s="17"/>
      <c r="H642" s="17"/>
      <c r="I642" s="17"/>
      <c r="J642" s="17"/>
      <c r="K642" s="17"/>
      <c r="L642" s="17"/>
      <c r="M642" s="17"/>
    </row>
    <row r="643" spans="6:13" ht="12.75">
      <c r="F643" s="17"/>
      <c r="G643" s="17"/>
      <c r="H643" s="17"/>
      <c r="I643" s="17"/>
      <c r="J643" s="17"/>
      <c r="K643" s="17"/>
      <c r="L643" s="17"/>
      <c r="M643" s="17"/>
    </row>
    <row r="644" spans="6:13" ht="12.75">
      <c r="F644" s="17"/>
      <c r="G644" s="17"/>
      <c r="H644" s="17"/>
      <c r="I644" s="17"/>
      <c r="J644" s="17"/>
      <c r="K644" s="17"/>
      <c r="L644" s="17"/>
      <c r="M644" s="17"/>
    </row>
    <row r="645" spans="6:13" ht="12.75">
      <c r="F645" s="17"/>
      <c r="G645" s="17"/>
      <c r="H645" s="17"/>
      <c r="I645" s="17"/>
      <c r="J645" s="17"/>
      <c r="K645" s="17"/>
      <c r="L645" s="17"/>
      <c r="M645" s="17"/>
    </row>
    <row r="646" spans="6:13" ht="12.75">
      <c r="F646" s="17"/>
      <c r="G646" s="17"/>
      <c r="H646" s="17"/>
      <c r="I646" s="17"/>
      <c r="J646" s="17"/>
      <c r="K646" s="17"/>
      <c r="L646" s="17"/>
      <c r="M646" s="17"/>
    </row>
    <row r="647" spans="6:13" ht="12.75">
      <c r="F647" s="17"/>
      <c r="G647" s="17"/>
      <c r="H647" s="17"/>
      <c r="I647" s="17"/>
      <c r="J647" s="17"/>
      <c r="K647" s="17"/>
      <c r="L647" s="17"/>
      <c r="M647" s="17"/>
    </row>
    <row r="648" spans="6:13" ht="12.75">
      <c r="F648" s="17"/>
      <c r="G648" s="17"/>
      <c r="H648" s="17"/>
      <c r="I648" s="17"/>
      <c r="J648" s="17"/>
      <c r="K648" s="17"/>
      <c r="L648" s="17"/>
      <c r="M648" s="17"/>
    </row>
    <row r="649" spans="6:13" ht="12.75">
      <c r="F649" s="17"/>
      <c r="G649" s="17"/>
      <c r="H649" s="17"/>
      <c r="I649" s="17"/>
      <c r="J649" s="17"/>
      <c r="K649" s="17"/>
      <c r="L649" s="17"/>
      <c r="M649" s="17"/>
    </row>
    <row r="650" spans="6:13" ht="12.75">
      <c r="F650" s="17"/>
      <c r="G650" s="17"/>
      <c r="H650" s="17"/>
      <c r="I650" s="17"/>
      <c r="J650" s="17"/>
      <c r="K650" s="17"/>
      <c r="L650" s="17"/>
      <c r="M650" s="17"/>
    </row>
    <row r="651" spans="6:13" ht="12.75">
      <c r="F651" s="17"/>
      <c r="G651" s="17"/>
      <c r="H651" s="17"/>
      <c r="I651" s="17"/>
      <c r="J651" s="17"/>
      <c r="K651" s="17"/>
      <c r="L651" s="17"/>
      <c r="M651" s="17"/>
    </row>
    <row r="652" spans="6:13" ht="12.75">
      <c r="F652" s="17"/>
      <c r="G652" s="17"/>
      <c r="H652" s="17"/>
      <c r="I652" s="17"/>
      <c r="J652" s="17"/>
      <c r="K652" s="17"/>
      <c r="L652" s="17"/>
      <c r="M652" s="17"/>
    </row>
    <row r="653" spans="6:13" ht="12.75">
      <c r="F653" s="17"/>
      <c r="G653" s="17"/>
      <c r="H653" s="17"/>
      <c r="I653" s="17"/>
      <c r="J653" s="17"/>
      <c r="K653" s="17"/>
      <c r="L653" s="17"/>
      <c r="M653" s="17"/>
    </row>
    <row r="654" spans="6:13" ht="12.75">
      <c r="F654" s="17"/>
      <c r="G654" s="17"/>
      <c r="H654" s="17"/>
      <c r="I654" s="17"/>
      <c r="J654" s="17"/>
      <c r="K654" s="17"/>
      <c r="L654" s="17"/>
      <c r="M654" s="17"/>
    </row>
    <row r="655" spans="6:13" ht="12.75">
      <c r="F655" s="17"/>
      <c r="G655" s="17"/>
      <c r="H655" s="17"/>
      <c r="I655" s="17"/>
      <c r="J655" s="17"/>
      <c r="K655" s="17"/>
      <c r="L655" s="17"/>
      <c r="M655" s="17"/>
    </row>
    <row r="656" spans="6:13" ht="12.75">
      <c r="F656" s="17"/>
      <c r="G656" s="17"/>
      <c r="H656" s="17"/>
      <c r="I656" s="17"/>
      <c r="J656" s="17"/>
      <c r="K656" s="17"/>
      <c r="L656" s="17"/>
      <c r="M656" s="17"/>
    </row>
    <row r="657" spans="6:13" ht="12.75">
      <c r="F657" s="17"/>
      <c r="G657" s="17"/>
      <c r="H657" s="17"/>
      <c r="I657" s="17"/>
      <c r="J657" s="17"/>
      <c r="K657" s="17"/>
      <c r="L657" s="17"/>
      <c r="M657" s="17"/>
    </row>
    <row r="658" spans="6:13" ht="12.75">
      <c r="F658" s="17"/>
      <c r="G658" s="17"/>
      <c r="H658" s="17"/>
      <c r="I658" s="17"/>
      <c r="J658" s="17"/>
      <c r="K658" s="17"/>
      <c r="L658" s="17"/>
      <c r="M658" s="17"/>
    </row>
    <row r="659" spans="6:13" ht="12.75">
      <c r="F659" s="17"/>
      <c r="G659" s="17"/>
      <c r="H659" s="17"/>
      <c r="I659" s="17"/>
      <c r="J659" s="17"/>
      <c r="K659" s="17"/>
      <c r="L659" s="17"/>
      <c r="M659" s="17"/>
    </row>
    <row r="660" spans="6:13" ht="12.75">
      <c r="F660" s="17"/>
      <c r="G660" s="17"/>
      <c r="H660" s="17"/>
      <c r="I660" s="17"/>
      <c r="J660" s="17"/>
      <c r="K660" s="17"/>
      <c r="L660" s="17"/>
      <c r="M660" s="17"/>
    </row>
    <row r="661" spans="6:13" ht="12.75">
      <c r="F661" s="17"/>
      <c r="G661" s="17"/>
      <c r="H661" s="17"/>
      <c r="I661" s="17"/>
      <c r="J661" s="17"/>
      <c r="K661" s="17"/>
      <c r="L661" s="17"/>
      <c r="M661" s="17"/>
    </row>
    <row r="662" spans="6:13" ht="12.75">
      <c r="F662" s="17"/>
      <c r="G662" s="17"/>
      <c r="H662" s="17"/>
      <c r="I662" s="17"/>
      <c r="J662" s="17"/>
      <c r="K662" s="17"/>
      <c r="L662" s="17"/>
      <c r="M662" s="17"/>
    </row>
    <row r="663" spans="6:13" ht="12.75">
      <c r="F663" s="17"/>
      <c r="G663" s="17"/>
      <c r="H663" s="17"/>
      <c r="I663" s="17"/>
      <c r="J663" s="17"/>
      <c r="K663" s="17"/>
      <c r="L663" s="17"/>
      <c r="M663" s="17"/>
    </row>
    <row r="664" spans="6:13" ht="12.75">
      <c r="F664" s="17"/>
      <c r="G664" s="17"/>
      <c r="H664" s="17"/>
      <c r="I664" s="17"/>
      <c r="J664" s="17"/>
      <c r="K664" s="17"/>
      <c r="L664" s="17"/>
      <c r="M664" s="17"/>
    </row>
    <row r="665" spans="6:13" ht="12.75">
      <c r="F665" s="17"/>
      <c r="G665" s="17"/>
      <c r="H665" s="17"/>
      <c r="I665" s="17"/>
      <c r="J665" s="17"/>
      <c r="K665" s="17"/>
      <c r="L665" s="17"/>
      <c r="M665" s="17"/>
    </row>
    <row r="666" spans="6:13" ht="12.75">
      <c r="F666" s="17"/>
      <c r="G666" s="17"/>
      <c r="H666" s="17"/>
      <c r="I666" s="17"/>
      <c r="J666" s="17"/>
      <c r="K666" s="17"/>
      <c r="L666" s="17"/>
      <c r="M666" s="17"/>
    </row>
    <row r="667" spans="6:13" ht="12.75">
      <c r="F667" s="17"/>
      <c r="G667" s="17"/>
      <c r="H667" s="17"/>
      <c r="I667" s="17"/>
      <c r="J667" s="17"/>
      <c r="K667" s="17"/>
      <c r="L667" s="17"/>
      <c r="M667" s="17"/>
    </row>
    <row r="668" spans="6:13" ht="12.75">
      <c r="F668" s="17"/>
      <c r="G668" s="17"/>
      <c r="H668" s="17"/>
      <c r="I668" s="17"/>
      <c r="J668" s="17"/>
      <c r="K668" s="17"/>
      <c r="L668" s="17"/>
      <c r="M668" s="17"/>
    </row>
    <row r="669" spans="6:13" ht="12.75">
      <c r="F669" s="17"/>
      <c r="G669" s="17"/>
      <c r="H669" s="17"/>
      <c r="I669" s="17"/>
      <c r="J669" s="17"/>
      <c r="K669" s="17"/>
      <c r="L669" s="17"/>
      <c r="M669" s="17"/>
    </row>
    <row r="670" spans="6:13" ht="12.75">
      <c r="F670" s="17"/>
      <c r="G670" s="17"/>
      <c r="H670" s="17"/>
      <c r="I670" s="17"/>
      <c r="J670" s="17"/>
      <c r="K670" s="17"/>
      <c r="L670" s="17"/>
      <c r="M670" s="17"/>
    </row>
    <row r="671" spans="6:13" ht="12.75">
      <c r="F671" s="17"/>
      <c r="G671" s="17"/>
      <c r="H671" s="17"/>
      <c r="I671" s="17"/>
      <c r="J671" s="17"/>
      <c r="K671" s="17"/>
      <c r="L671" s="17"/>
      <c r="M671" s="17"/>
    </row>
    <row r="672" spans="6:13" ht="12.75">
      <c r="F672" s="17"/>
      <c r="G672" s="17"/>
      <c r="H672" s="17"/>
      <c r="I672" s="17"/>
      <c r="J672" s="17"/>
      <c r="K672" s="17"/>
      <c r="L672" s="17"/>
      <c r="M672" s="17"/>
    </row>
    <row r="673" spans="6:13" ht="12.75">
      <c r="F673" s="17"/>
      <c r="G673" s="17"/>
      <c r="H673" s="17"/>
      <c r="I673" s="17"/>
      <c r="J673" s="17"/>
      <c r="K673" s="17"/>
      <c r="L673" s="17"/>
      <c r="M673" s="17"/>
    </row>
    <row r="674" spans="6:13" ht="12.75">
      <c r="F674" s="17"/>
      <c r="G674" s="17"/>
      <c r="H674" s="17"/>
      <c r="I674" s="17"/>
      <c r="J674" s="17"/>
      <c r="K674" s="17"/>
      <c r="L674" s="17"/>
      <c r="M674" s="17"/>
    </row>
    <row r="675" spans="6:13" ht="12.75">
      <c r="F675" s="17"/>
      <c r="G675" s="17"/>
      <c r="H675" s="17"/>
      <c r="I675" s="17"/>
      <c r="J675" s="17"/>
      <c r="K675" s="17"/>
      <c r="L675" s="17"/>
      <c r="M675" s="17"/>
    </row>
    <row r="676" spans="6:13" ht="12.75">
      <c r="F676" s="17"/>
      <c r="G676" s="17"/>
      <c r="H676" s="17"/>
      <c r="I676" s="17"/>
      <c r="J676" s="17"/>
      <c r="K676" s="17"/>
      <c r="L676" s="17"/>
      <c r="M676" s="17"/>
    </row>
    <row r="677" spans="6:13" ht="12.75">
      <c r="F677" s="17"/>
      <c r="G677" s="17"/>
      <c r="H677" s="17"/>
      <c r="I677" s="17"/>
      <c r="J677" s="17"/>
      <c r="K677" s="17"/>
      <c r="L677" s="17"/>
      <c r="M677" s="17"/>
    </row>
    <row r="678" spans="6:13" ht="12.75">
      <c r="F678" s="17"/>
      <c r="G678" s="17"/>
      <c r="H678" s="17"/>
      <c r="I678" s="17"/>
      <c r="J678" s="17"/>
      <c r="K678" s="17"/>
      <c r="L678" s="17"/>
      <c r="M678" s="17"/>
    </row>
    <row r="679" spans="6:13" ht="12.75">
      <c r="F679" s="17"/>
      <c r="G679" s="17"/>
      <c r="H679" s="17"/>
      <c r="I679" s="17"/>
      <c r="J679" s="17"/>
      <c r="K679" s="17"/>
      <c r="L679" s="17"/>
      <c r="M679" s="17"/>
    </row>
    <row r="680" spans="6:13" ht="12.75">
      <c r="F680" s="17"/>
      <c r="G680" s="17"/>
      <c r="H680" s="17"/>
      <c r="I680" s="17"/>
      <c r="J680" s="17"/>
      <c r="K680" s="17"/>
      <c r="L680" s="17"/>
      <c r="M680" s="17"/>
    </row>
    <row r="681" spans="6:13" ht="12.75">
      <c r="F681" s="17"/>
      <c r="G681" s="17"/>
      <c r="H681" s="17"/>
      <c r="I681" s="17"/>
      <c r="J681" s="17"/>
      <c r="K681" s="17"/>
      <c r="L681" s="17"/>
      <c r="M681" s="17"/>
    </row>
    <row r="682" spans="6:13" ht="12.75">
      <c r="F682" s="17"/>
      <c r="G682" s="17"/>
      <c r="H682" s="17"/>
      <c r="I682" s="17"/>
      <c r="J682" s="17"/>
      <c r="K682" s="17"/>
      <c r="L682" s="17"/>
      <c r="M682" s="17"/>
    </row>
    <row r="683" spans="6:13" ht="12.75">
      <c r="F683" s="17"/>
      <c r="G683" s="17"/>
      <c r="H683" s="17"/>
      <c r="I683" s="17"/>
      <c r="J683" s="17"/>
      <c r="K683" s="17"/>
      <c r="L683" s="17"/>
      <c r="M683" s="17"/>
    </row>
    <row r="684" spans="6:13" ht="12.75">
      <c r="F684" s="17"/>
      <c r="G684" s="17"/>
      <c r="H684" s="17"/>
      <c r="I684" s="17"/>
      <c r="J684" s="17"/>
      <c r="K684" s="17"/>
      <c r="L684" s="17"/>
      <c r="M684" s="17"/>
    </row>
    <row r="685" spans="6:13" ht="12.75">
      <c r="F685" s="17"/>
      <c r="G685" s="17"/>
      <c r="H685" s="17"/>
      <c r="I685" s="17"/>
      <c r="J685" s="17"/>
      <c r="K685" s="17"/>
      <c r="L685" s="17"/>
      <c r="M685" s="17"/>
    </row>
    <row r="686" spans="6:13" ht="12.75">
      <c r="F686" s="17"/>
      <c r="G686" s="17"/>
      <c r="H686" s="17"/>
      <c r="I686" s="17"/>
      <c r="J686" s="17"/>
      <c r="K686" s="17"/>
      <c r="L686" s="17"/>
      <c r="M686" s="17"/>
    </row>
    <row r="687" spans="6:13" ht="12.75">
      <c r="F687" s="17"/>
      <c r="G687" s="17"/>
      <c r="H687" s="17"/>
      <c r="I687" s="17"/>
      <c r="J687" s="17"/>
      <c r="K687" s="17"/>
      <c r="L687" s="17"/>
      <c r="M687" s="17"/>
    </row>
    <row r="688" spans="6:13" ht="12.75">
      <c r="F688" s="17"/>
      <c r="G688" s="17"/>
      <c r="H688" s="17"/>
      <c r="I688" s="17"/>
      <c r="J688" s="17"/>
      <c r="K688" s="17"/>
      <c r="L688" s="17"/>
      <c r="M688" s="17"/>
    </row>
    <row r="689" spans="6:13" ht="12.75">
      <c r="F689" s="17"/>
      <c r="G689" s="17"/>
      <c r="H689" s="17"/>
      <c r="I689" s="17"/>
      <c r="J689" s="17"/>
      <c r="K689" s="17"/>
      <c r="L689" s="17"/>
      <c r="M689" s="17"/>
    </row>
    <row r="690" spans="6:13" ht="12.75">
      <c r="F690" s="17"/>
      <c r="G690" s="17"/>
      <c r="H690" s="17"/>
      <c r="I690" s="17"/>
      <c r="J690" s="17"/>
      <c r="K690" s="17"/>
      <c r="L690" s="17"/>
      <c r="M690" s="17"/>
    </row>
    <row r="691" spans="6:13" ht="12.75">
      <c r="F691" s="17"/>
      <c r="G691" s="17"/>
      <c r="H691" s="17"/>
      <c r="I691" s="17"/>
      <c r="J691" s="17"/>
      <c r="K691" s="17"/>
      <c r="L691" s="17"/>
      <c r="M691" s="17"/>
    </row>
    <row r="692" spans="6:13" ht="12.75">
      <c r="F692" s="17"/>
      <c r="G692" s="17"/>
      <c r="H692" s="17"/>
      <c r="I692" s="17"/>
      <c r="J692" s="17"/>
      <c r="K692" s="17"/>
      <c r="L692" s="17"/>
      <c r="M692" s="17"/>
    </row>
    <row r="693" spans="6:13" ht="12.75">
      <c r="F693" s="17"/>
      <c r="G693" s="17"/>
      <c r="H693" s="17"/>
      <c r="I693" s="17"/>
      <c r="J693" s="17"/>
      <c r="K693" s="17"/>
      <c r="L693" s="17"/>
      <c r="M693" s="17"/>
    </row>
    <row r="694" spans="6:13" ht="12.75">
      <c r="F694" s="17"/>
      <c r="G694" s="17"/>
      <c r="H694" s="17"/>
      <c r="I694" s="17"/>
      <c r="J694" s="17"/>
      <c r="K694" s="17"/>
      <c r="L694" s="17"/>
      <c r="M694" s="17"/>
    </row>
    <row r="695" spans="6:13" ht="12.75">
      <c r="F695" s="17"/>
      <c r="G695" s="17"/>
      <c r="H695" s="17"/>
      <c r="I695" s="17"/>
      <c r="J695" s="17"/>
      <c r="K695" s="17"/>
      <c r="L695" s="17"/>
      <c r="M695" s="17"/>
    </row>
    <row r="696" spans="6:13" ht="12.75">
      <c r="F696" s="17"/>
      <c r="G696" s="17"/>
      <c r="H696" s="17"/>
      <c r="I696" s="17"/>
      <c r="J696" s="17"/>
      <c r="K696" s="17"/>
      <c r="L696" s="17"/>
      <c r="M696" s="17"/>
    </row>
    <row r="697" spans="6:13" ht="12.75">
      <c r="F697" s="17"/>
      <c r="G697" s="17"/>
      <c r="H697" s="17"/>
      <c r="I697" s="17"/>
      <c r="J697" s="17"/>
      <c r="K697" s="17"/>
      <c r="L697" s="17"/>
      <c r="M697" s="17"/>
    </row>
    <row r="698" spans="6:13" ht="12.75">
      <c r="F698" s="17"/>
      <c r="G698" s="17"/>
      <c r="H698" s="17"/>
      <c r="I698" s="17"/>
      <c r="J698" s="17"/>
      <c r="K698" s="17"/>
      <c r="L698" s="17"/>
      <c r="M698" s="17"/>
    </row>
    <row r="699" spans="6:13" ht="12.75">
      <c r="F699" s="17"/>
      <c r="G699" s="17"/>
      <c r="H699" s="17"/>
      <c r="I699" s="17"/>
      <c r="J699" s="17"/>
      <c r="K699" s="17"/>
      <c r="L699" s="17"/>
      <c r="M699" s="17"/>
    </row>
    <row r="700" spans="6:13" ht="12.75">
      <c r="F700" s="17"/>
      <c r="G700" s="17"/>
      <c r="H700" s="17"/>
      <c r="I700" s="17"/>
      <c r="J700" s="17"/>
      <c r="K700" s="17"/>
      <c r="L700" s="17"/>
      <c r="M700" s="17"/>
    </row>
    <row r="701" spans="6:13" ht="12.75">
      <c r="F701" s="17"/>
      <c r="G701" s="17"/>
      <c r="H701" s="17"/>
      <c r="I701" s="17"/>
      <c r="J701" s="17"/>
      <c r="K701" s="17"/>
      <c r="L701" s="17"/>
      <c r="M701" s="17"/>
    </row>
    <row r="702" spans="6:13" ht="12.75">
      <c r="F702" s="17"/>
      <c r="G702" s="17"/>
      <c r="H702" s="17"/>
      <c r="I702" s="17"/>
      <c r="J702" s="17"/>
      <c r="K702" s="17"/>
      <c r="L702" s="17"/>
      <c r="M702" s="17"/>
    </row>
    <row r="703" spans="6:13" ht="12.75">
      <c r="F703" s="17"/>
      <c r="G703" s="17"/>
      <c r="H703" s="17"/>
      <c r="I703" s="17"/>
      <c r="J703" s="17"/>
      <c r="K703" s="17"/>
      <c r="L703" s="17"/>
      <c r="M703" s="17"/>
    </row>
    <row r="704" spans="6:13" ht="12.75">
      <c r="F704" s="17"/>
      <c r="G704" s="17"/>
      <c r="H704" s="17"/>
      <c r="I704" s="17"/>
      <c r="J704" s="17"/>
      <c r="K704" s="17"/>
      <c r="L704" s="17"/>
      <c r="M704" s="17"/>
    </row>
    <row r="705" spans="6:13" ht="12.75">
      <c r="F705" s="17"/>
      <c r="G705" s="17"/>
      <c r="H705" s="17"/>
      <c r="I705" s="17"/>
      <c r="J705" s="17"/>
      <c r="K705" s="17"/>
      <c r="L705" s="17"/>
      <c r="M705" s="17"/>
    </row>
    <row r="706" spans="6:13" ht="12.75">
      <c r="F706" s="17"/>
      <c r="G706" s="17"/>
      <c r="H706" s="17"/>
      <c r="I706" s="17"/>
      <c r="J706" s="17"/>
      <c r="K706" s="17"/>
      <c r="L706" s="17"/>
      <c r="M706" s="17"/>
    </row>
    <row r="707" spans="6:13" ht="12.75">
      <c r="F707" s="17"/>
      <c r="G707" s="17"/>
      <c r="H707" s="17"/>
      <c r="I707" s="17"/>
      <c r="J707" s="17"/>
      <c r="K707" s="17"/>
      <c r="L707" s="17"/>
      <c r="M707" s="17"/>
    </row>
    <row r="708" spans="6:13" ht="12.75">
      <c r="F708" s="17"/>
      <c r="G708" s="17"/>
      <c r="H708" s="17"/>
      <c r="I708" s="17"/>
      <c r="J708" s="17"/>
      <c r="K708" s="17"/>
      <c r="L708" s="17"/>
      <c r="M708" s="17"/>
    </row>
    <row r="709" spans="6:13" ht="12.75">
      <c r="F709" s="17"/>
      <c r="G709" s="17"/>
      <c r="H709" s="17"/>
      <c r="I709" s="17"/>
      <c r="J709" s="17"/>
      <c r="K709" s="17"/>
      <c r="L709" s="17"/>
      <c r="M709" s="17"/>
    </row>
    <row r="710" spans="6:13" ht="12.75">
      <c r="F710" s="17"/>
      <c r="G710" s="17"/>
      <c r="H710" s="17"/>
      <c r="I710" s="17"/>
      <c r="J710" s="17"/>
      <c r="K710" s="17"/>
      <c r="L710" s="17"/>
      <c r="M710" s="17"/>
    </row>
    <row r="711" spans="6:13" ht="12.75">
      <c r="F711" s="17"/>
      <c r="G711" s="17"/>
      <c r="H711" s="17"/>
      <c r="I711" s="17"/>
      <c r="J711" s="17"/>
      <c r="K711" s="17"/>
      <c r="L711" s="17"/>
      <c r="M711" s="17"/>
    </row>
    <row r="712" spans="6:13" ht="12.75">
      <c r="F712" s="17"/>
      <c r="G712" s="17"/>
      <c r="H712" s="17"/>
      <c r="I712" s="17"/>
      <c r="J712" s="17"/>
      <c r="K712" s="17"/>
      <c r="L712" s="17"/>
      <c r="M712" s="17"/>
    </row>
    <row r="713" spans="6:13" ht="12.75">
      <c r="F713" s="17"/>
      <c r="G713" s="17"/>
      <c r="H713" s="17"/>
      <c r="I713" s="17"/>
      <c r="J713" s="17"/>
      <c r="K713" s="17"/>
      <c r="L713" s="17"/>
      <c r="M713" s="17"/>
    </row>
    <row r="714" spans="6:13" ht="12.75">
      <c r="F714" s="17"/>
      <c r="G714" s="17"/>
      <c r="H714" s="17"/>
      <c r="I714" s="17"/>
      <c r="J714" s="17"/>
      <c r="K714" s="17"/>
      <c r="L714" s="17"/>
      <c r="M714" s="17"/>
    </row>
    <row r="715" spans="6:13" ht="12.75">
      <c r="F715" s="17"/>
      <c r="G715" s="17"/>
      <c r="H715" s="17"/>
      <c r="I715" s="17"/>
      <c r="J715" s="17"/>
      <c r="K715" s="17"/>
      <c r="L715" s="17"/>
      <c r="M715" s="17"/>
    </row>
    <row r="716" spans="6:13" ht="12.75">
      <c r="F716" s="17"/>
      <c r="G716" s="17"/>
      <c r="H716" s="17"/>
      <c r="I716" s="17"/>
      <c r="J716" s="17"/>
      <c r="K716" s="17"/>
      <c r="L716" s="17"/>
      <c r="M716" s="17"/>
    </row>
    <row r="717" spans="6:13" ht="12.75">
      <c r="F717" s="17"/>
      <c r="G717" s="17"/>
      <c r="H717" s="17"/>
      <c r="I717" s="17"/>
      <c r="J717" s="17"/>
      <c r="K717" s="17"/>
      <c r="L717" s="17"/>
      <c r="M717" s="17"/>
    </row>
    <row r="718" spans="6:13" ht="12.75">
      <c r="F718" s="17"/>
      <c r="G718" s="17"/>
      <c r="H718" s="17"/>
      <c r="I718" s="17"/>
      <c r="J718" s="17"/>
      <c r="K718" s="17"/>
      <c r="L718" s="17"/>
      <c r="M718" s="17"/>
    </row>
    <row r="719" spans="6:13" ht="12.75">
      <c r="F719" s="17"/>
      <c r="G719" s="17"/>
      <c r="H719" s="17"/>
      <c r="I719" s="17"/>
      <c r="J719" s="17"/>
      <c r="K719" s="17"/>
      <c r="L719" s="17"/>
      <c r="M719" s="17"/>
    </row>
    <row r="720" spans="6:13" ht="12.75">
      <c r="F720" s="17"/>
      <c r="G720" s="17"/>
      <c r="H720" s="17"/>
      <c r="I720" s="17"/>
      <c r="J720" s="17"/>
      <c r="K720" s="17"/>
      <c r="L720" s="17"/>
      <c r="M720" s="17"/>
    </row>
    <row r="721" spans="6:13" ht="12.75">
      <c r="F721" s="17"/>
      <c r="G721" s="17"/>
      <c r="H721" s="17"/>
      <c r="I721" s="17"/>
      <c r="J721" s="17"/>
      <c r="K721" s="17"/>
      <c r="L721" s="17"/>
      <c r="M721" s="17"/>
    </row>
    <row r="722" spans="6:13" ht="12.75">
      <c r="F722" s="17"/>
      <c r="G722" s="17"/>
      <c r="H722" s="17"/>
      <c r="I722" s="17"/>
      <c r="J722" s="17"/>
      <c r="K722" s="17"/>
      <c r="L722" s="17"/>
      <c r="M722" s="17"/>
    </row>
    <row r="723" spans="6:13" ht="12.75">
      <c r="F723" s="17"/>
      <c r="G723" s="17"/>
      <c r="H723" s="17"/>
      <c r="I723" s="17"/>
      <c r="J723" s="17"/>
      <c r="K723" s="17"/>
      <c r="L723" s="17"/>
      <c r="M723" s="17"/>
    </row>
    <row r="724" spans="6:13" ht="12.75">
      <c r="F724" s="17"/>
      <c r="G724" s="17"/>
      <c r="H724" s="17"/>
      <c r="I724" s="17"/>
      <c r="J724" s="17"/>
      <c r="K724" s="17"/>
      <c r="L724" s="17"/>
      <c r="M724" s="17"/>
    </row>
    <row r="725" spans="6:13" ht="12.75">
      <c r="F725" s="17"/>
      <c r="G725" s="17"/>
      <c r="H725" s="17"/>
      <c r="I725" s="17"/>
      <c r="J725" s="17"/>
      <c r="K725" s="17"/>
      <c r="L725" s="17"/>
      <c r="M725" s="17"/>
    </row>
    <row r="726" spans="6:13" ht="12.75">
      <c r="F726" s="17"/>
      <c r="G726" s="17"/>
      <c r="H726" s="17"/>
      <c r="I726" s="17"/>
      <c r="J726" s="17"/>
      <c r="K726" s="17"/>
      <c r="L726" s="17"/>
      <c r="M726" s="17"/>
    </row>
    <row r="727" spans="6:13" ht="12.75">
      <c r="F727" s="17"/>
      <c r="G727" s="17"/>
      <c r="H727" s="17"/>
      <c r="I727" s="17"/>
      <c r="J727" s="17"/>
      <c r="K727" s="17"/>
      <c r="L727" s="17"/>
      <c r="M727" s="17"/>
    </row>
    <row r="728" spans="6:13" ht="12.75">
      <c r="F728" s="17"/>
      <c r="G728" s="17"/>
      <c r="H728" s="17"/>
      <c r="I728" s="17"/>
      <c r="J728" s="17"/>
      <c r="K728" s="17"/>
      <c r="L728" s="17"/>
      <c r="M728" s="17"/>
    </row>
    <row r="729" spans="6:13" ht="12.75">
      <c r="F729" s="17"/>
      <c r="G729" s="17"/>
      <c r="H729" s="17"/>
      <c r="I729" s="17"/>
      <c r="J729" s="17"/>
      <c r="K729" s="17"/>
      <c r="L729" s="17"/>
      <c r="M729" s="17"/>
    </row>
    <row r="730" spans="6:13" ht="12.75">
      <c r="F730" s="17"/>
      <c r="G730" s="17"/>
      <c r="H730" s="17"/>
      <c r="I730" s="17"/>
      <c r="J730" s="17"/>
      <c r="K730" s="17"/>
      <c r="L730" s="17"/>
      <c r="M730" s="17"/>
    </row>
    <row r="731" spans="6:13" ht="12.75">
      <c r="F731" s="17"/>
      <c r="G731" s="17"/>
      <c r="H731" s="17"/>
      <c r="I731" s="17"/>
      <c r="J731" s="17"/>
      <c r="K731" s="17"/>
      <c r="L731" s="17"/>
      <c r="M731" s="17"/>
    </row>
    <row r="732" spans="6:13" ht="12.75">
      <c r="F732" s="17"/>
      <c r="G732" s="17"/>
      <c r="H732" s="17"/>
      <c r="I732" s="17"/>
      <c r="J732" s="17"/>
      <c r="K732" s="17"/>
      <c r="L732" s="17"/>
      <c r="M732" s="17"/>
    </row>
    <row r="733" spans="6:13" ht="12.75">
      <c r="F733" s="17"/>
      <c r="G733" s="17"/>
      <c r="H733" s="17"/>
      <c r="I733" s="17"/>
      <c r="J733" s="17"/>
      <c r="K733" s="17"/>
      <c r="L733" s="17"/>
      <c r="M733" s="17"/>
    </row>
    <row r="734" spans="6:13" ht="12.75">
      <c r="F734" s="17"/>
      <c r="G734" s="17"/>
      <c r="H734" s="17"/>
      <c r="I734" s="17"/>
      <c r="J734" s="17"/>
      <c r="K734" s="17"/>
      <c r="L734" s="17"/>
      <c r="M734" s="17"/>
    </row>
    <row r="735" spans="6:13" ht="12.75">
      <c r="F735" s="17"/>
      <c r="G735" s="17"/>
      <c r="H735" s="17"/>
      <c r="I735" s="17"/>
      <c r="J735" s="17"/>
      <c r="K735" s="17"/>
      <c r="L735" s="17"/>
      <c r="M735" s="17"/>
    </row>
    <row r="736" spans="6:13" ht="12.75">
      <c r="F736" s="17"/>
      <c r="G736" s="17"/>
      <c r="H736" s="17"/>
      <c r="I736" s="17"/>
      <c r="J736" s="17"/>
      <c r="K736" s="17"/>
      <c r="L736" s="17"/>
      <c r="M736" s="17"/>
    </row>
    <row r="737" spans="6:13" ht="12.75">
      <c r="F737" s="17"/>
      <c r="G737" s="17"/>
      <c r="H737" s="17"/>
      <c r="I737" s="17"/>
      <c r="J737" s="17"/>
      <c r="K737" s="17"/>
      <c r="L737" s="17"/>
      <c r="M737" s="17"/>
    </row>
    <row r="738" spans="6:13" ht="12.75">
      <c r="F738" s="17"/>
      <c r="G738" s="17"/>
      <c r="H738" s="17"/>
      <c r="I738" s="17"/>
      <c r="J738" s="17"/>
      <c r="K738" s="17"/>
      <c r="L738" s="17"/>
      <c r="M738" s="17"/>
    </row>
    <row r="739" spans="6:13" ht="12.75">
      <c r="F739" s="17"/>
      <c r="G739" s="17"/>
      <c r="H739" s="17"/>
      <c r="I739" s="17"/>
      <c r="J739" s="17"/>
      <c r="K739" s="17"/>
      <c r="L739" s="17"/>
      <c r="M739" s="17"/>
    </row>
    <row r="740" spans="6:13" ht="12.75">
      <c r="F740" s="17"/>
      <c r="G740" s="17"/>
      <c r="H740" s="17"/>
      <c r="I740" s="17"/>
      <c r="J740" s="17"/>
      <c r="K740" s="17"/>
      <c r="L740" s="17"/>
      <c r="M740" s="17"/>
    </row>
    <row r="741" spans="6:13" ht="12.75">
      <c r="F741" s="17"/>
      <c r="G741" s="17"/>
      <c r="H741" s="17"/>
      <c r="I741" s="17"/>
      <c r="J741" s="17"/>
      <c r="K741" s="17"/>
      <c r="L741" s="17"/>
      <c r="M741" s="17"/>
    </row>
    <row r="742" spans="6:13" ht="12.75">
      <c r="F742" s="17"/>
      <c r="G742" s="17"/>
      <c r="H742" s="17"/>
      <c r="I742" s="17"/>
      <c r="J742" s="17"/>
      <c r="K742" s="17"/>
      <c r="L742" s="17"/>
      <c r="M742" s="17"/>
    </row>
    <row r="743" spans="6:13" ht="12.75">
      <c r="F743" s="17"/>
      <c r="G743" s="17"/>
      <c r="H743" s="17"/>
      <c r="I743" s="17"/>
      <c r="J743" s="17"/>
      <c r="K743" s="17"/>
      <c r="L743" s="17"/>
      <c r="M743" s="17"/>
    </row>
    <row r="744" spans="6:13" ht="12.75">
      <c r="F744" s="17"/>
      <c r="G744" s="17"/>
      <c r="H744" s="17"/>
      <c r="I744" s="17"/>
      <c r="J744" s="17"/>
      <c r="K744" s="17"/>
      <c r="L744" s="17"/>
      <c r="M744" s="17"/>
    </row>
    <row r="745" spans="6:13" ht="12.75">
      <c r="F745" s="17"/>
      <c r="G745" s="17"/>
      <c r="H745" s="17"/>
      <c r="I745" s="17"/>
      <c r="J745" s="17"/>
      <c r="K745" s="17"/>
      <c r="L745" s="17"/>
      <c r="M745" s="17"/>
    </row>
    <row r="746" spans="6:13" ht="12.75">
      <c r="F746" s="17"/>
      <c r="G746" s="17"/>
      <c r="H746" s="17"/>
      <c r="I746" s="17"/>
      <c r="J746" s="17"/>
      <c r="K746" s="17"/>
      <c r="L746" s="17"/>
      <c r="M746" s="17"/>
    </row>
    <row r="747" spans="6:13" ht="12.75">
      <c r="F747" s="17"/>
      <c r="G747" s="17"/>
      <c r="H747" s="17"/>
      <c r="I747" s="17"/>
      <c r="J747" s="17"/>
      <c r="K747" s="17"/>
      <c r="L747" s="17"/>
      <c r="M747" s="17"/>
    </row>
    <row r="748" spans="6:13" ht="12.75">
      <c r="F748" s="17"/>
      <c r="G748" s="17"/>
      <c r="H748" s="17"/>
      <c r="I748" s="17"/>
      <c r="J748" s="17"/>
      <c r="K748" s="17"/>
      <c r="L748" s="17"/>
      <c r="M748" s="17"/>
    </row>
    <row r="749" spans="6:13" ht="12.75">
      <c r="F749" s="17"/>
      <c r="G749" s="17"/>
      <c r="H749" s="17"/>
      <c r="I749" s="17"/>
      <c r="J749" s="17"/>
      <c r="K749" s="17"/>
      <c r="L749" s="17"/>
      <c r="M749" s="17"/>
    </row>
    <row r="750" spans="6:13" ht="12.75">
      <c r="F750" s="17"/>
      <c r="G750" s="17"/>
      <c r="H750" s="17"/>
      <c r="I750" s="17"/>
      <c r="J750" s="17"/>
      <c r="K750" s="17"/>
      <c r="L750" s="17"/>
      <c r="M750" s="17"/>
    </row>
    <row r="751" spans="6:13" ht="12.75">
      <c r="F751" s="17"/>
      <c r="G751" s="17"/>
      <c r="H751" s="17"/>
      <c r="I751" s="17"/>
      <c r="J751" s="17"/>
      <c r="K751" s="17"/>
      <c r="L751" s="17"/>
      <c r="M751" s="17"/>
    </row>
    <row r="752" spans="6:13" ht="12.75">
      <c r="F752" s="17"/>
      <c r="G752" s="17"/>
      <c r="H752" s="17"/>
      <c r="I752" s="17"/>
      <c r="J752" s="17"/>
      <c r="K752" s="17"/>
      <c r="L752" s="17"/>
      <c r="M752" s="17"/>
    </row>
    <row r="753" spans="6:13" ht="12.75">
      <c r="F753" s="17"/>
      <c r="G753" s="17"/>
      <c r="H753" s="17"/>
      <c r="I753" s="17"/>
      <c r="J753" s="17"/>
      <c r="K753" s="17"/>
      <c r="L753" s="17"/>
      <c r="M753" s="17"/>
    </row>
    <row r="754" spans="6:13" ht="12.75">
      <c r="F754" s="17"/>
      <c r="G754" s="17"/>
      <c r="H754" s="17"/>
      <c r="I754" s="17"/>
      <c r="J754" s="17"/>
      <c r="K754" s="17"/>
      <c r="L754" s="17"/>
      <c r="M754" s="17"/>
    </row>
    <row r="755" spans="6:13" ht="12.75">
      <c r="F755" s="17"/>
      <c r="G755" s="17"/>
      <c r="H755" s="17"/>
      <c r="I755" s="17"/>
      <c r="J755" s="17"/>
      <c r="K755" s="17"/>
      <c r="L755" s="17"/>
      <c r="M755" s="17"/>
    </row>
    <row r="756" spans="6:13" ht="12.75">
      <c r="F756" s="17"/>
      <c r="G756" s="17"/>
      <c r="H756" s="17"/>
      <c r="I756" s="17"/>
      <c r="J756" s="17"/>
      <c r="K756" s="17"/>
      <c r="L756" s="17"/>
      <c r="M756" s="17"/>
    </row>
    <row r="757" spans="6:13" ht="12.75">
      <c r="F757" s="17"/>
      <c r="G757" s="17"/>
      <c r="H757" s="17"/>
      <c r="I757" s="17"/>
      <c r="J757" s="17"/>
      <c r="K757" s="17"/>
      <c r="L757" s="17"/>
      <c r="M757" s="17"/>
    </row>
    <row r="758" spans="6:13" ht="12.75">
      <c r="F758" s="17"/>
      <c r="G758" s="17"/>
      <c r="H758" s="17"/>
      <c r="I758" s="17"/>
      <c r="J758" s="17"/>
      <c r="K758" s="17"/>
      <c r="L758" s="17"/>
      <c r="M758" s="17"/>
    </row>
    <row r="759" spans="6:13" ht="12.75">
      <c r="F759" s="17"/>
      <c r="G759" s="17"/>
      <c r="H759" s="17"/>
      <c r="I759" s="17"/>
      <c r="J759" s="17"/>
      <c r="K759" s="17"/>
      <c r="L759" s="17"/>
      <c r="M759" s="17"/>
    </row>
    <row r="760" spans="6:13" ht="12.75">
      <c r="F760" s="17"/>
      <c r="G760" s="17"/>
      <c r="H760" s="17"/>
      <c r="I760" s="17"/>
      <c r="J760" s="17"/>
      <c r="K760" s="17"/>
      <c r="L760" s="17"/>
      <c r="M760" s="17"/>
    </row>
    <row r="761" spans="6:13" ht="12.75">
      <c r="F761" s="17"/>
      <c r="G761" s="17"/>
      <c r="H761" s="17"/>
      <c r="I761" s="17"/>
      <c r="J761" s="17"/>
      <c r="K761" s="17"/>
      <c r="L761" s="17"/>
      <c r="M761" s="17"/>
    </row>
    <row r="762" spans="6:13" ht="12.75">
      <c r="F762" s="17"/>
      <c r="G762" s="17"/>
      <c r="H762" s="17"/>
      <c r="I762" s="17"/>
      <c r="J762" s="17"/>
      <c r="K762" s="17"/>
      <c r="L762" s="17"/>
      <c r="M762" s="17"/>
    </row>
    <row r="763" spans="6:13" ht="12.75">
      <c r="F763" s="17"/>
      <c r="G763" s="17"/>
      <c r="H763" s="17"/>
      <c r="I763" s="17"/>
      <c r="J763" s="17"/>
      <c r="K763" s="17"/>
      <c r="L763" s="17"/>
      <c r="M763" s="17"/>
    </row>
    <row r="764" spans="6:13" ht="12.75">
      <c r="F764" s="17"/>
      <c r="G764" s="17"/>
      <c r="H764" s="17"/>
      <c r="I764" s="17"/>
      <c r="J764" s="17"/>
      <c r="K764" s="17"/>
      <c r="L764" s="17"/>
      <c r="M764" s="17"/>
    </row>
    <row r="765" spans="6:13" ht="12.75">
      <c r="F765" s="17"/>
      <c r="G765" s="17"/>
      <c r="H765" s="17"/>
      <c r="I765" s="17"/>
      <c r="J765" s="17"/>
      <c r="K765" s="17"/>
      <c r="L765" s="17"/>
      <c r="M765" s="17"/>
    </row>
    <row r="766" spans="6:13" ht="12.75">
      <c r="F766" s="17"/>
      <c r="G766" s="17"/>
      <c r="H766" s="17"/>
      <c r="I766" s="17"/>
      <c r="J766" s="17"/>
      <c r="K766" s="17"/>
      <c r="L766" s="17"/>
      <c r="M766" s="17"/>
    </row>
    <row r="767" spans="6:13" ht="12.75">
      <c r="F767" s="17"/>
      <c r="G767" s="17"/>
      <c r="H767" s="17"/>
      <c r="I767" s="17"/>
      <c r="J767" s="17"/>
      <c r="K767" s="17"/>
      <c r="L767" s="17"/>
      <c r="M767" s="17"/>
    </row>
    <row r="768" spans="6:13" ht="12.75">
      <c r="F768" s="17"/>
      <c r="G768" s="17"/>
      <c r="H768" s="17"/>
      <c r="I768" s="17"/>
      <c r="J768" s="17"/>
      <c r="K768" s="17"/>
      <c r="L768" s="17"/>
      <c r="M768" s="17"/>
    </row>
    <row r="769" spans="6:13" ht="12.75">
      <c r="F769" s="17"/>
      <c r="G769" s="17"/>
      <c r="H769" s="17"/>
      <c r="I769" s="17"/>
      <c r="J769" s="17"/>
      <c r="K769" s="17"/>
      <c r="L769" s="17"/>
      <c r="M769" s="17"/>
    </row>
    <row r="770" spans="6:13" ht="12.75">
      <c r="F770" s="17"/>
      <c r="G770" s="17"/>
      <c r="H770" s="17"/>
      <c r="I770" s="17"/>
      <c r="J770" s="17"/>
      <c r="K770" s="17"/>
      <c r="L770" s="17"/>
      <c r="M770" s="17"/>
    </row>
    <row r="771" spans="6:13" ht="12.75">
      <c r="F771" s="17"/>
      <c r="G771" s="17"/>
      <c r="H771" s="17"/>
      <c r="I771" s="17"/>
      <c r="J771" s="17"/>
      <c r="K771" s="17"/>
      <c r="L771" s="17"/>
      <c r="M771" s="17"/>
    </row>
    <row r="772" spans="6:13" ht="12.75">
      <c r="F772" s="17"/>
      <c r="G772" s="17"/>
      <c r="H772" s="17"/>
      <c r="I772" s="17"/>
      <c r="J772" s="17"/>
      <c r="K772" s="17"/>
      <c r="L772" s="17"/>
      <c r="M772" s="17"/>
    </row>
    <row r="773" spans="6:13" ht="12.75">
      <c r="F773" s="17"/>
      <c r="G773" s="17"/>
      <c r="H773" s="17"/>
      <c r="I773" s="17"/>
      <c r="J773" s="17"/>
      <c r="K773" s="17"/>
      <c r="L773" s="17"/>
      <c r="M773" s="17"/>
    </row>
    <row r="774" spans="6:13" ht="12.75">
      <c r="F774" s="17"/>
      <c r="G774" s="17"/>
      <c r="H774" s="17"/>
      <c r="I774" s="17"/>
      <c r="J774" s="17"/>
      <c r="K774" s="17"/>
      <c r="L774" s="17"/>
      <c r="M774" s="17"/>
    </row>
    <row r="775" spans="6:13" ht="12.75">
      <c r="F775" s="17"/>
      <c r="G775" s="17"/>
      <c r="H775" s="17"/>
      <c r="I775" s="17"/>
      <c r="J775" s="17"/>
      <c r="K775" s="17"/>
      <c r="L775" s="17"/>
      <c r="M775" s="17"/>
    </row>
    <row r="776" spans="6:13" ht="12.75">
      <c r="F776" s="17"/>
      <c r="G776" s="17"/>
      <c r="H776" s="17"/>
      <c r="I776" s="17"/>
      <c r="J776" s="17"/>
      <c r="K776" s="17"/>
      <c r="L776" s="17"/>
      <c r="M776" s="17"/>
    </row>
    <row r="777" spans="6:13" ht="12.75">
      <c r="F777" s="17"/>
      <c r="G777" s="17"/>
      <c r="H777" s="17"/>
      <c r="I777" s="17"/>
      <c r="J777" s="17"/>
      <c r="K777" s="17"/>
      <c r="L777" s="17"/>
      <c r="M777" s="17"/>
    </row>
    <row r="778" spans="6:13" ht="12.75">
      <c r="F778" s="17"/>
      <c r="G778" s="17"/>
      <c r="H778" s="17"/>
      <c r="I778" s="17"/>
      <c r="J778" s="17"/>
      <c r="K778" s="17"/>
      <c r="L778" s="17"/>
      <c r="M778" s="17"/>
    </row>
    <row r="779" spans="6:13" ht="12.75">
      <c r="F779" s="17"/>
      <c r="G779" s="17"/>
      <c r="H779" s="17"/>
      <c r="I779" s="17"/>
      <c r="J779" s="17"/>
      <c r="K779" s="17"/>
      <c r="L779" s="17"/>
      <c r="M779" s="17"/>
    </row>
    <row r="780" spans="6:13" ht="12.75">
      <c r="F780" s="17"/>
      <c r="G780" s="17"/>
      <c r="H780" s="17"/>
      <c r="I780" s="17"/>
      <c r="J780" s="17"/>
      <c r="K780" s="17"/>
      <c r="L780" s="17"/>
      <c r="M780" s="17"/>
    </row>
    <row r="781" spans="6:13" ht="12.75">
      <c r="F781" s="17"/>
      <c r="G781" s="17"/>
      <c r="H781" s="17"/>
      <c r="I781" s="17"/>
      <c r="J781" s="17"/>
      <c r="K781" s="17"/>
      <c r="L781" s="17"/>
      <c r="M781" s="17"/>
    </row>
    <row r="782" spans="6:13" ht="12.75">
      <c r="F782" s="17"/>
      <c r="G782" s="17"/>
      <c r="H782" s="17"/>
      <c r="I782" s="17"/>
      <c r="J782" s="17"/>
      <c r="K782" s="17"/>
      <c r="L782" s="17"/>
      <c r="M782" s="17"/>
    </row>
    <row r="783" spans="6:13" ht="12.75">
      <c r="F783" s="17"/>
      <c r="G783" s="17"/>
      <c r="H783" s="17"/>
      <c r="I783" s="17"/>
      <c r="J783" s="17"/>
      <c r="K783" s="17"/>
      <c r="L783" s="17"/>
      <c r="M783" s="17"/>
    </row>
    <row r="784" spans="6:13" ht="12.75">
      <c r="F784" s="17"/>
      <c r="G784" s="17"/>
      <c r="H784" s="17"/>
      <c r="I784" s="17"/>
      <c r="J784" s="17"/>
      <c r="K784" s="17"/>
      <c r="L784" s="17"/>
      <c r="M784" s="17"/>
    </row>
    <row r="785" spans="6:13" ht="12.75">
      <c r="F785" s="17"/>
      <c r="G785" s="17"/>
      <c r="H785" s="17"/>
      <c r="I785" s="17"/>
      <c r="J785" s="17"/>
      <c r="K785" s="17"/>
      <c r="L785" s="17"/>
      <c r="M785" s="17"/>
    </row>
    <row r="786" spans="6:13" ht="12.75">
      <c r="F786" s="17"/>
      <c r="G786" s="17"/>
      <c r="H786" s="17"/>
      <c r="I786" s="17"/>
      <c r="J786" s="17"/>
      <c r="K786" s="17"/>
      <c r="L786" s="17"/>
      <c r="M786" s="17"/>
    </row>
    <row r="787" spans="6:13" ht="12.75">
      <c r="F787" s="17"/>
      <c r="G787" s="17"/>
      <c r="H787" s="17"/>
      <c r="I787" s="17"/>
      <c r="J787" s="17"/>
      <c r="K787" s="17"/>
      <c r="L787" s="17"/>
      <c r="M787" s="17"/>
    </row>
    <row r="788" spans="6:13" ht="12.75">
      <c r="F788" s="17"/>
      <c r="G788" s="17"/>
      <c r="H788" s="17"/>
      <c r="I788" s="17"/>
      <c r="J788" s="17"/>
      <c r="K788" s="17"/>
      <c r="L788" s="17"/>
      <c r="M788" s="17"/>
    </row>
    <row r="789" spans="6:13" ht="12.75">
      <c r="F789" s="17"/>
      <c r="G789" s="17"/>
      <c r="H789" s="17"/>
      <c r="I789" s="17"/>
      <c r="J789" s="17"/>
      <c r="K789" s="17"/>
      <c r="L789" s="17"/>
      <c r="M789" s="17"/>
    </row>
    <row r="790" spans="6:13" ht="12.75">
      <c r="F790" s="17"/>
      <c r="G790" s="17"/>
      <c r="H790" s="17"/>
      <c r="I790" s="17"/>
      <c r="J790" s="17"/>
      <c r="K790" s="17"/>
      <c r="L790" s="17"/>
      <c r="M790" s="17"/>
    </row>
    <row r="791" spans="6:13" ht="12.75">
      <c r="F791" s="17"/>
      <c r="G791" s="17"/>
      <c r="H791" s="17"/>
      <c r="I791" s="17"/>
      <c r="J791" s="17"/>
      <c r="K791" s="17"/>
      <c r="L791" s="17"/>
      <c r="M791" s="17"/>
    </row>
    <row r="792" spans="6:13" ht="12.75">
      <c r="F792" s="17"/>
      <c r="G792" s="17"/>
      <c r="H792" s="17"/>
      <c r="I792" s="17"/>
      <c r="J792" s="17"/>
      <c r="K792" s="17"/>
      <c r="L792" s="17"/>
      <c r="M792" s="17"/>
    </row>
    <row r="793" spans="6:13" ht="12.75">
      <c r="F793" s="17"/>
      <c r="G793" s="17"/>
      <c r="H793" s="17"/>
      <c r="I793" s="17"/>
      <c r="J793" s="17"/>
      <c r="K793" s="17"/>
      <c r="L793" s="17"/>
      <c r="M793" s="17"/>
    </row>
    <row r="794" spans="6:13" ht="12.75">
      <c r="F794" s="17"/>
      <c r="G794" s="17"/>
      <c r="H794" s="17"/>
      <c r="I794" s="17"/>
      <c r="J794" s="17"/>
      <c r="K794" s="17"/>
      <c r="L794" s="17"/>
      <c r="M794" s="17"/>
    </row>
    <row r="795" spans="6:13" ht="12.75">
      <c r="F795" s="17"/>
      <c r="G795" s="17"/>
      <c r="H795" s="17"/>
      <c r="I795" s="17"/>
      <c r="J795" s="17"/>
      <c r="K795" s="17"/>
      <c r="L795" s="17"/>
      <c r="M795" s="17"/>
    </row>
    <row r="796" spans="6:13" ht="12.75">
      <c r="F796" s="17"/>
      <c r="G796" s="17"/>
      <c r="H796" s="17"/>
      <c r="I796" s="17"/>
      <c r="J796" s="17"/>
      <c r="K796" s="17"/>
      <c r="L796" s="17"/>
      <c r="M796" s="17"/>
    </row>
    <row r="797" spans="6:13" ht="12.75">
      <c r="F797" s="17"/>
      <c r="G797" s="17"/>
      <c r="H797" s="17"/>
      <c r="I797" s="17"/>
      <c r="J797" s="17"/>
      <c r="K797" s="17"/>
      <c r="L797" s="17"/>
      <c r="M797" s="17"/>
    </row>
    <row r="798" spans="6:13" ht="12.75">
      <c r="F798" s="17"/>
      <c r="G798" s="17"/>
      <c r="H798" s="17"/>
      <c r="I798" s="17"/>
      <c r="J798" s="17"/>
      <c r="K798" s="17"/>
      <c r="L798" s="17"/>
      <c r="M798" s="17"/>
    </row>
    <row r="799" spans="6:13" ht="12.75">
      <c r="F799" s="17"/>
      <c r="G799" s="17"/>
      <c r="H799" s="17"/>
      <c r="I799" s="17"/>
      <c r="J799" s="17"/>
      <c r="K799" s="17"/>
      <c r="L799" s="17"/>
      <c r="M799" s="17"/>
    </row>
    <row r="800" spans="6:13" ht="12.75">
      <c r="F800" s="17"/>
      <c r="G800" s="17"/>
      <c r="H800" s="17"/>
      <c r="I800" s="17"/>
      <c r="J800" s="17"/>
      <c r="K800" s="17"/>
      <c r="L800" s="17"/>
      <c r="M800" s="17"/>
    </row>
    <row r="801" spans="6:13" ht="12.75">
      <c r="F801" s="17"/>
      <c r="G801" s="17"/>
      <c r="H801" s="17"/>
      <c r="I801" s="17"/>
      <c r="J801" s="17"/>
      <c r="K801" s="17"/>
      <c r="L801" s="17"/>
      <c r="M801" s="17"/>
    </row>
    <row r="802" spans="6:13" ht="12.75">
      <c r="F802" s="17"/>
      <c r="G802" s="17"/>
      <c r="H802" s="17"/>
      <c r="I802" s="17"/>
      <c r="J802" s="17"/>
      <c r="K802" s="17"/>
      <c r="L802" s="17"/>
      <c r="M802" s="17"/>
    </row>
    <row r="803" spans="6:13" ht="12.75">
      <c r="F803" s="17"/>
      <c r="G803" s="17"/>
      <c r="H803" s="17"/>
      <c r="I803" s="17"/>
      <c r="J803" s="17"/>
      <c r="K803" s="17"/>
      <c r="L803" s="17"/>
      <c r="M803" s="17"/>
    </row>
    <row r="804" spans="6:13" ht="12.75">
      <c r="F804" s="17"/>
      <c r="G804" s="17"/>
      <c r="H804" s="17"/>
      <c r="I804" s="17"/>
      <c r="J804" s="17"/>
      <c r="K804" s="17"/>
      <c r="L804" s="17"/>
      <c r="M804" s="17"/>
    </row>
    <row r="805" spans="6:13" ht="12.75">
      <c r="F805" s="17"/>
      <c r="G805" s="17"/>
      <c r="H805" s="17"/>
      <c r="I805" s="17"/>
      <c r="J805" s="17"/>
      <c r="K805" s="17"/>
      <c r="L805" s="17"/>
      <c r="M805" s="17"/>
    </row>
    <row r="806" spans="6:13" ht="12.75">
      <c r="F806" s="17"/>
      <c r="G806" s="17"/>
      <c r="H806" s="17"/>
      <c r="I806" s="17"/>
      <c r="J806" s="17"/>
      <c r="K806" s="17"/>
      <c r="L806" s="17"/>
      <c r="M806" s="17"/>
    </row>
    <row r="807" spans="6:13" ht="12.75">
      <c r="F807" s="17"/>
      <c r="G807" s="17"/>
      <c r="H807" s="17"/>
      <c r="I807" s="17"/>
      <c r="J807" s="17"/>
      <c r="K807" s="17"/>
      <c r="L807" s="17"/>
      <c r="M807" s="17"/>
    </row>
    <row r="808" spans="6:13" ht="12.75">
      <c r="F808" s="17"/>
      <c r="G808" s="17"/>
      <c r="H808" s="17"/>
      <c r="I808" s="17"/>
      <c r="J808" s="17"/>
      <c r="K808" s="17"/>
      <c r="L808" s="17"/>
      <c r="M808" s="17"/>
    </row>
    <row r="809" spans="6:13" ht="12.75">
      <c r="F809" s="17"/>
      <c r="G809" s="17"/>
      <c r="H809" s="17"/>
      <c r="I809" s="17"/>
      <c r="J809" s="17"/>
      <c r="K809" s="17"/>
      <c r="L809" s="17"/>
      <c r="M809" s="17"/>
    </row>
    <row r="810" spans="6:13" ht="12.75">
      <c r="F810" s="17"/>
      <c r="G810" s="17"/>
      <c r="H810" s="17"/>
      <c r="I810" s="17"/>
      <c r="J810" s="17"/>
      <c r="K810" s="17"/>
      <c r="L810" s="17"/>
      <c r="M810" s="17"/>
    </row>
    <row r="811" spans="6:13" ht="12.75">
      <c r="F811" s="17"/>
      <c r="G811" s="17"/>
      <c r="H811" s="17"/>
      <c r="I811" s="17"/>
      <c r="J811" s="17"/>
      <c r="K811" s="17"/>
      <c r="L811" s="17"/>
      <c r="M811" s="17"/>
    </row>
    <row r="812" spans="6:13" ht="12.75">
      <c r="F812" s="17"/>
      <c r="G812" s="17"/>
      <c r="H812" s="17"/>
      <c r="I812" s="17"/>
      <c r="J812" s="17"/>
      <c r="K812" s="17"/>
      <c r="L812" s="17"/>
      <c r="M812" s="17"/>
    </row>
    <row r="813" spans="6:13" ht="12.75">
      <c r="F813" s="17"/>
      <c r="G813" s="17"/>
      <c r="H813" s="17"/>
      <c r="I813" s="17"/>
      <c r="J813" s="17"/>
      <c r="K813" s="17"/>
      <c r="L813" s="17"/>
      <c r="M813" s="17"/>
    </row>
    <row r="814" spans="6:13" ht="12.75">
      <c r="F814" s="17"/>
      <c r="G814" s="17"/>
      <c r="H814" s="17"/>
      <c r="I814" s="17"/>
      <c r="J814" s="17"/>
      <c r="K814" s="17"/>
      <c r="L814" s="17"/>
      <c r="M814" s="17"/>
    </row>
    <row r="815" spans="6:13" ht="12.75">
      <c r="F815" s="17"/>
      <c r="G815" s="17"/>
      <c r="H815" s="17"/>
      <c r="I815" s="17"/>
      <c r="J815" s="17"/>
      <c r="K815" s="17"/>
      <c r="L815" s="17"/>
      <c r="M815" s="17"/>
    </row>
    <row r="816" spans="6:13" ht="12.75">
      <c r="F816" s="17"/>
      <c r="G816" s="17"/>
      <c r="H816" s="17"/>
      <c r="I816" s="17"/>
      <c r="J816" s="17"/>
      <c r="K816" s="17"/>
      <c r="L816" s="17"/>
      <c r="M816" s="17"/>
    </row>
    <row r="817" spans="6:13" ht="12.75">
      <c r="F817" s="17"/>
      <c r="G817" s="17"/>
      <c r="H817" s="17"/>
      <c r="I817" s="17"/>
      <c r="J817" s="17"/>
      <c r="K817" s="17"/>
      <c r="L817" s="17"/>
      <c r="M817" s="17"/>
    </row>
    <row r="818" spans="6:13" ht="12.75">
      <c r="F818" s="17"/>
      <c r="G818" s="17"/>
      <c r="H818" s="17"/>
      <c r="I818" s="17"/>
      <c r="J818" s="17"/>
      <c r="K818" s="17"/>
      <c r="L818" s="17"/>
      <c r="M818" s="17"/>
    </row>
    <row r="819" spans="6:13" ht="12.75">
      <c r="F819" s="17"/>
      <c r="G819" s="17"/>
      <c r="H819" s="17"/>
      <c r="I819" s="17"/>
      <c r="J819" s="17"/>
      <c r="K819" s="17"/>
      <c r="L819" s="17"/>
      <c r="M819" s="17"/>
    </row>
    <row r="820" spans="6:13" ht="12.75">
      <c r="F820" s="17"/>
      <c r="G820" s="17"/>
      <c r="H820" s="17"/>
      <c r="I820" s="17"/>
      <c r="J820" s="17"/>
      <c r="K820" s="17"/>
      <c r="L820" s="17"/>
      <c r="M820" s="17"/>
    </row>
    <row r="821" spans="6:13" ht="12.75">
      <c r="F821" s="17"/>
      <c r="G821" s="17"/>
      <c r="H821" s="17"/>
      <c r="I821" s="17"/>
      <c r="J821" s="17"/>
      <c r="K821" s="17"/>
      <c r="L821" s="17"/>
      <c r="M821" s="17"/>
    </row>
    <row r="822" spans="6:13" ht="12.75">
      <c r="F822" s="17"/>
      <c r="G822" s="17"/>
      <c r="H822" s="17"/>
      <c r="I822" s="17"/>
      <c r="J822" s="17"/>
      <c r="K822" s="17"/>
      <c r="L822" s="17"/>
      <c r="M822" s="17"/>
    </row>
    <row r="823" spans="6:13" ht="12.75">
      <c r="F823" s="17"/>
      <c r="G823" s="17"/>
      <c r="H823" s="17"/>
      <c r="I823" s="17"/>
      <c r="J823" s="17"/>
      <c r="K823" s="17"/>
      <c r="L823" s="17"/>
      <c r="M823" s="17"/>
    </row>
    <row r="824" spans="6:13" ht="12.75">
      <c r="F824" s="17"/>
      <c r="G824" s="17"/>
      <c r="H824" s="17"/>
      <c r="I824" s="17"/>
      <c r="J824" s="17"/>
      <c r="K824" s="17"/>
      <c r="L824" s="17"/>
      <c r="M824" s="17"/>
    </row>
    <row r="825" spans="6:13" ht="12.75">
      <c r="F825" s="17"/>
      <c r="G825" s="17"/>
      <c r="H825" s="17"/>
      <c r="I825" s="17"/>
      <c r="J825" s="17"/>
      <c r="K825" s="17"/>
      <c r="L825" s="17"/>
      <c r="M825" s="17"/>
    </row>
    <row r="826" spans="6:13" ht="12.75">
      <c r="F826" s="17"/>
      <c r="G826" s="17"/>
      <c r="H826" s="17"/>
      <c r="I826" s="17"/>
      <c r="J826" s="17"/>
      <c r="K826" s="17"/>
      <c r="L826" s="17"/>
      <c r="M826" s="17"/>
    </row>
    <row r="827" spans="6:13" ht="12.75">
      <c r="F827" s="17"/>
      <c r="G827" s="17"/>
      <c r="H827" s="17"/>
      <c r="I827" s="17"/>
      <c r="J827" s="17"/>
      <c r="K827" s="17"/>
      <c r="L827" s="17"/>
      <c r="M827" s="17"/>
    </row>
    <row r="828" spans="6:13" ht="12.75">
      <c r="F828" s="17"/>
      <c r="G828" s="17"/>
      <c r="H828" s="17"/>
      <c r="I828" s="17"/>
      <c r="J828" s="17"/>
      <c r="K828" s="17"/>
      <c r="L828" s="17"/>
      <c r="M828" s="17"/>
    </row>
    <row r="829" spans="6:13" ht="12.75">
      <c r="F829" s="17"/>
      <c r="G829" s="17"/>
      <c r="H829" s="17"/>
      <c r="I829" s="17"/>
      <c r="J829" s="17"/>
      <c r="K829" s="17"/>
      <c r="L829" s="17"/>
      <c r="M829" s="17"/>
    </row>
    <row r="830" spans="6:13" ht="12.75">
      <c r="F830" s="17"/>
      <c r="G830" s="17"/>
      <c r="H830" s="17"/>
      <c r="I830" s="17"/>
      <c r="J830" s="17"/>
      <c r="K830" s="17"/>
      <c r="L830" s="17"/>
      <c r="M830" s="17"/>
    </row>
    <row r="831" spans="6:13" ht="12.75">
      <c r="F831" s="17"/>
      <c r="G831" s="17"/>
      <c r="H831" s="17"/>
      <c r="I831" s="17"/>
      <c r="J831" s="17"/>
      <c r="K831" s="17"/>
      <c r="L831" s="17"/>
      <c r="M831" s="17"/>
    </row>
    <row r="832" spans="6:13" ht="12.75">
      <c r="F832" s="17"/>
      <c r="G832" s="17"/>
      <c r="H832" s="17"/>
      <c r="I832" s="17"/>
      <c r="J832" s="17"/>
      <c r="K832" s="17"/>
      <c r="L832" s="17"/>
      <c r="M832" s="17"/>
    </row>
    <row r="833" spans="6:13" ht="12.75">
      <c r="F833" s="17"/>
      <c r="G833" s="17"/>
      <c r="H833" s="17"/>
      <c r="I833" s="17"/>
      <c r="J833" s="17"/>
      <c r="K833" s="17"/>
      <c r="L833" s="17"/>
      <c r="M833" s="17"/>
    </row>
    <row r="834" spans="6:13" ht="12.75">
      <c r="F834" s="17"/>
      <c r="G834" s="17"/>
      <c r="H834" s="17"/>
      <c r="I834" s="17"/>
      <c r="J834" s="17"/>
      <c r="K834" s="17"/>
      <c r="L834" s="17"/>
      <c r="M834" s="17"/>
    </row>
    <row r="835" spans="6:13" ht="12.75">
      <c r="F835" s="17"/>
      <c r="G835" s="17"/>
      <c r="H835" s="17"/>
      <c r="I835" s="17"/>
      <c r="J835" s="17"/>
      <c r="K835" s="17"/>
      <c r="L835" s="17"/>
      <c r="M835" s="17"/>
    </row>
    <row r="836" spans="6:13" ht="12.75">
      <c r="F836" s="17"/>
      <c r="G836" s="17"/>
      <c r="H836" s="17"/>
      <c r="I836" s="17"/>
      <c r="J836" s="17"/>
      <c r="K836" s="17"/>
      <c r="L836" s="17"/>
      <c r="M836" s="17"/>
    </row>
    <row r="837" spans="6:13" ht="12.75">
      <c r="F837" s="17"/>
      <c r="G837" s="17"/>
      <c r="H837" s="17"/>
      <c r="I837" s="17"/>
      <c r="J837" s="17"/>
      <c r="K837" s="17"/>
      <c r="L837" s="17"/>
      <c r="M837" s="17"/>
    </row>
    <row r="838" spans="6:13" ht="12.75">
      <c r="F838" s="17"/>
      <c r="G838" s="17"/>
      <c r="H838" s="17"/>
      <c r="I838" s="17"/>
      <c r="J838" s="17"/>
      <c r="K838" s="17"/>
      <c r="L838" s="17"/>
      <c r="M838" s="17"/>
    </row>
    <row r="839" spans="6:13" ht="12.75">
      <c r="F839" s="17"/>
      <c r="G839" s="17"/>
      <c r="H839" s="17"/>
      <c r="I839" s="17"/>
      <c r="J839" s="17"/>
      <c r="K839" s="17"/>
      <c r="L839" s="17"/>
      <c r="M839" s="17"/>
    </row>
    <row r="840" spans="6:13" ht="12.75">
      <c r="F840" s="17"/>
      <c r="G840" s="17"/>
      <c r="H840" s="17"/>
      <c r="I840" s="17"/>
      <c r="J840" s="17"/>
      <c r="K840" s="17"/>
      <c r="L840" s="17"/>
      <c r="M840" s="17"/>
    </row>
    <row r="841" spans="6:13" ht="12.75">
      <c r="F841" s="17"/>
      <c r="G841" s="17"/>
      <c r="H841" s="17"/>
      <c r="I841" s="17"/>
      <c r="J841" s="17"/>
      <c r="K841" s="17"/>
      <c r="L841" s="17"/>
      <c r="M841" s="17"/>
    </row>
    <row r="842" spans="6:13" ht="12.75">
      <c r="F842" s="17"/>
      <c r="G842" s="17"/>
      <c r="H842" s="17"/>
      <c r="I842" s="17"/>
      <c r="J842" s="17"/>
      <c r="K842" s="17"/>
      <c r="L842" s="17"/>
      <c r="M842" s="17"/>
    </row>
    <row r="843" spans="6:13" ht="12.75">
      <c r="F843" s="17"/>
      <c r="G843" s="17"/>
      <c r="H843" s="17"/>
      <c r="I843" s="17"/>
      <c r="J843" s="17"/>
      <c r="K843" s="17"/>
      <c r="L843" s="17"/>
      <c r="M843" s="17"/>
    </row>
    <row r="844" spans="6:13" ht="12.75">
      <c r="F844" s="17"/>
      <c r="G844" s="17"/>
      <c r="H844" s="17"/>
      <c r="I844" s="17"/>
      <c r="J844" s="17"/>
      <c r="K844" s="17"/>
      <c r="L844" s="17"/>
      <c r="M844" s="17"/>
    </row>
    <row r="845" spans="6:13" ht="12.75">
      <c r="F845" s="17"/>
      <c r="G845" s="17"/>
      <c r="H845" s="17"/>
      <c r="I845" s="17"/>
      <c r="J845" s="17"/>
      <c r="K845" s="17"/>
      <c r="L845" s="17"/>
      <c r="M845" s="17"/>
    </row>
    <row r="846" spans="6:13" ht="12.75">
      <c r="F846" s="17"/>
      <c r="G846" s="17"/>
      <c r="H846" s="17"/>
      <c r="I846" s="17"/>
      <c r="J846" s="17"/>
      <c r="K846" s="17"/>
      <c r="L846" s="17"/>
      <c r="M846" s="17"/>
    </row>
    <row r="847" spans="6:13" ht="12.75">
      <c r="F847" s="17"/>
      <c r="G847" s="17"/>
      <c r="H847" s="17"/>
      <c r="I847" s="17"/>
      <c r="J847" s="17"/>
      <c r="K847" s="17"/>
      <c r="L847" s="17"/>
      <c r="M847" s="17"/>
    </row>
    <row r="848" spans="6:13" ht="12.75">
      <c r="F848" s="17"/>
      <c r="G848" s="17"/>
      <c r="H848" s="17"/>
      <c r="I848" s="17"/>
      <c r="J848" s="17"/>
      <c r="K848" s="17"/>
      <c r="L848" s="17"/>
      <c r="M848" s="17"/>
    </row>
    <row r="849" spans="6:13" ht="12.75">
      <c r="F849" s="17"/>
      <c r="G849" s="17"/>
      <c r="H849" s="17"/>
      <c r="I849" s="17"/>
      <c r="J849" s="17"/>
      <c r="K849" s="17"/>
      <c r="L849" s="17"/>
      <c r="M849" s="17"/>
    </row>
    <row r="850" spans="6:13" ht="12.75">
      <c r="F850" s="17"/>
      <c r="G850" s="17"/>
      <c r="H850" s="17"/>
      <c r="I850" s="17"/>
      <c r="J850" s="17"/>
      <c r="K850" s="17"/>
      <c r="L850" s="17"/>
      <c r="M850" s="17"/>
    </row>
    <row r="851" spans="6:13" ht="12.75">
      <c r="F851" s="17"/>
      <c r="G851" s="17"/>
      <c r="H851" s="17"/>
      <c r="I851" s="17"/>
      <c r="J851" s="17"/>
      <c r="K851" s="17"/>
      <c r="L851" s="17"/>
      <c r="M851" s="17"/>
    </row>
    <row r="852" spans="6:13" ht="12.75">
      <c r="F852" s="17"/>
      <c r="G852" s="17"/>
      <c r="H852" s="17"/>
      <c r="I852" s="17"/>
      <c r="J852" s="17"/>
      <c r="K852" s="17"/>
      <c r="L852" s="17"/>
      <c r="M852" s="17"/>
    </row>
    <row r="853" spans="6:13" ht="12.75">
      <c r="F853" s="17"/>
      <c r="G853" s="17"/>
      <c r="H853" s="17"/>
      <c r="I853" s="17"/>
      <c r="J853" s="17"/>
      <c r="K853" s="17"/>
      <c r="L853" s="17"/>
      <c r="M853" s="17"/>
    </row>
    <row r="854" spans="6:13" ht="12.75">
      <c r="F854" s="17"/>
      <c r="G854" s="17"/>
      <c r="H854" s="17"/>
      <c r="I854" s="17"/>
      <c r="J854" s="17"/>
      <c r="K854" s="17"/>
      <c r="L854" s="17"/>
      <c r="M854" s="17"/>
    </row>
    <row r="855" spans="6:13" ht="12.75">
      <c r="F855" s="17"/>
      <c r="G855" s="17"/>
      <c r="H855" s="17"/>
      <c r="I855" s="17"/>
      <c r="J855" s="17"/>
      <c r="K855" s="17"/>
      <c r="L855" s="17"/>
      <c r="M855" s="17"/>
    </row>
    <row r="856" spans="6:13" ht="12.75">
      <c r="F856" s="17"/>
      <c r="G856" s="17"/>
      <c r="H856" s="17"/>
      <c r="I856" s="17"/>
      <c r="J856" s="17"/>
      <c r="K856" s="17"/>
      <c r="L856" s="17"/>
      <c r="M856" s="17"/>
    </row>
    <row r="857" spans="6:13" ht="12.75">
      <c r="F857" s="17"/>
      <c r="G857" s="17"/>
      <c r="H857" s="17"/>
      <c r="I857" s="17"/>
      <c r="J857" s="17"/>
      <c r="K857" s="17"/>
      <c r="L857" s="17"/>
      <c r="M857" s="17"/>
    </row>
    <row r="858" spans="6:13" ht="12.75">
      <c r="F858" s="17"/>
      <c r="G858" s="17"/>
      <c r="H858" s="17"/>
      <c r="I858" s="17"/>
      <c r="J858" s="17"/>
      <c r="K858" s="17"/>
      <c r="L858" s="17"/>
      <c r="M858" s="17"/>
    </row>
    <row r="859" spans="6:13" ht="12.75">
      <c r="F859" s="17"/>
      <c r="G859" s="17"/>
      <c r="H859" s="17"/>
      <c r="I859" s="17"/>
      <c r="J859" s="17"/>
      <c r="K859" s="17"/>
      <c r="L859" s="17"/>
      <c r="M859" s="17"/>
    </row>
    <row r="860" spans="6:13" ht="12.75">
      <c r="F860" s="17"/>
      <c r="G860" s="17"/>
      <c r="H860" s="17"/>
      <c r="I860" s="17"/>
      <c r="J860" s="17"/>
      <c r="K860" s="17"/>
      <c r="L860" s="17"/>
      <c r="M860" s="17"/>
    </row>
    <row r="861" spans="6:13" ht="12.75">
      <c r="F861" s="17"/>
      <c r="G861" s="17"/>
      <c r="H861" s="17"/>
      <c r="I861" s="17"/>
      <c r="J861" s="17"/>
      <c r="K861" s="17"/>
      <c r="L861" s="17"/>
      <c r="M861" s="17"/>
    </row>
    <row r="862" spans="6:13" ht="12.75">
      <c r="F862" s="17"/>
      <c r="G862" s="17"/>
      <c r="H862" s="17"/>
      <c r="I862" s="17"/>
      <c r="J862" s="17"/>
      <c r="K862" s="17"/>
      <c r="L862" s="17"/>
      <c r="M862" s="17"/>
    </row>
    <row r="863" spans="6:13" ht="12.75">
      <c r="F863" s="17"/>
      <c r="G863" s="17"/>
      <c r="H863" s="17"/>
      <c r="I863" s="17"/>
      <c r="J863" s="17"/>
      <c r="K863" s="17"/>
      <c r="L863" s="17"/>
      <c r="M863" s="17"/>
    </row>
    <row r="864" spans="6:13" ht="12.75">
      <c r="F864" s="17"/>
      <c r="G864" s="17"/>
      <c r="H864" s="17"/>
      <c r="I864" s="17"/>
      <c r="J864" s="17"/>
      <c r="K864" s="17"/>
      <c r="L864" s="17"/>
      <c r="M864" s="17"/>
    </row>
    <row r="865" spans="6:13" ht="12.75">
      <c r="F865" s="17"/>
      <c r="G865" s="17"/>
      <c r="H865" s="17"/>
      <c r="I865" s="17"/>
      <c r="J865" s="17"/>
      <c r="K865" s="17"/>
      <c r="L865" s="17"/>
      <c r="M865" s="17"/>
    </row>
    <row r="866" spans="6:13" ht="12.75">
      <c r="F866" s="17"/>
      <c r="G866" s="17"/>
      <c r="H866" s="17"/>
      <c r="I866" s="17"/>
      <c r="J866" s="17"/>
      <c r="K866" s="17"/>
      <c r="L866" s="17"/>
      <c r="M866" s="17"/>
    </row>
    <row r="867" spans="6:13" ht="12.75">
      <c r="F867" s="17"/>
      <c r="G867" s="17"/>
      <c r="H867" s="17"/>
      <c r="I867" s="17"/>
      <c r="J867" s="17"/>
      <c r="K867" s="17"/>
      <c r="L867" s="17"/>
      <c r="M867" s="17"/>
    </row>
    <row r="868" spans="6:13" ht="12.75">
      <c r="F868" s="17"/>
      <c r="G868" s="17"/>
      <c r="H868" s="17"/>
      <c r="I868" s="17"/>
      <c r="J868" s="17"/>
      <c r="K868" s="17"/>
      <c r="L868" s="17"/>
      <c r="M868" s="17"/>
    </row>
    <row r="869" spans="6:13" ht="12.75">
      <c r="F869" s="17"/>
      <c r="G869" s="17"/>
      <c r="H869" s="17"/>
      <c r="I869" s="17"/>
      <c r="J869" s="17"/>
      <c r="K869" s="17"/>
      <c r="L869" s="17"/>
      <c r="M869" s="17"/>
    </row>
    <row r="870" spans="6:13" ht="12.75">
      <c r="F870" s="17"/>
      <c r="G870" s="17"/>
      <c r="H870" s="17"/>
      <c r="I870" s="17"/>
      <c r="J870" s="17"/>
      <c r="K870" s="17"/>
      <c r="L870" s="17"/>
      <c r="M870" s="17"/>
    </row>
    <row r="871" spans="6:13" ht="12.75">
      <c r="F871" s="17"/>
      <c r="G871" s="17"/>
      <c r="H871" s="17"/>
      <c r="I871" s="17"/>
      <c r="J871" s="17"/>
      <c r="K871" s="17"/>
      <c r="L871" s="17"/>
      <c r="M871" s="17"/>
    </row>
    <row r="872" spans="6:13" ht="12.75">
      <c r="F872" s="17"/>
      <c r="G872" s="17"/>
      <c r="H872" s="17"/>
      <c r="I872" s="17"/>
      <c r="J872" s="17"/>
      <c r="K872" s="17"/>
      <c r="L872" s="17"/>
      <c r="M872" s="17"/>
    </row>
    <row r="873" spans="6:13" ht="12.75">
      <c r="F873" s="17"/>
      <c r="G873" s="17"/>
      <c r="H873" s="17"/>
      <c r="I873" s="17"/>
      <c r="J873" s="17"/>
      <c r="K873" s="17"/>
      <c r="L873" s="17"/>
      <c r="M873" s="17"/>
    </row>
    <row r="874" spans="6:13" ht="12.75">
      <c r="F874" s="17"/>
      <c r="G874" s="17"/>
      <c r="H874" s="17"/>
      <c r="I874" s="17"/>
      <c r="J874" s="17"/>
      <c r="K874" s="17"/>
      <c r="L874" s="17"/>
      <c r="M874" s="17"/>
    </row>
    <row r="875" spans="6:13" ht="12.75">
      <c r="F875" s="17"/>
      <c r="G875" s="17"/>
      <c r="H875" s="17"/>
      <c r="I875" s="17"/>
      <c r="J875" s="17"/>
      <c r="K875" s="17"/>
      <c r="L875" s="17"/>
      <c r="M875" s="17"/>
    </row>
    <row r="876" spans="6:13" ht="12.75">
      <c r="F876" s="17"/>
      <c r="G876" s="17"/>
      <c r="H876" s="17"/>
      <c r="I876" s="17"/>
      <c r="J876" s="17"/>
      <c r="K876" s="17"/>
      <c r="L876" s="17"/>
      <c r="M876" s="17"/>
    </row>
    <row r="877" spans="6:13" ht="12.75">
      <c r="F877" s="17"/>
      <c r="G877" s="17"/>
      <c r="H877" s="17"/>
      <c r="I877" s="17"/>
      <c r="J877" s="17"/>
      <c r="K877" s="17"/>
      <c r="L877" s="17"/>
      <c r="M877" s="17"/>
    </row>
    <row r="878" spans="6:13" ht="12.75">
      <c r="F878" s="17"/>
      <c r="G878" s="17"/>
      <c r="H878" s="17"/>
      <c r="I878" s="17"/>
      <c r="J878" s="17"/>
      <c r="K878" s="17"/>
      <c r="L878" s="17"/>
      <c r="M878" s="17"/>
    </row>
    <row r="879" spans="6:13" ht="12.75">
      <c r="F879" s="17"/>
      <c r="G879" s="17"/>
      <c r="H879" s="17"/>
      <c r="I879" s="17"/>
      <c r="J879" s="17"/>
      <c r="K879" s="17"/>
      <c r="L879" s="17"/>
      <c r="M879" s="17"/>
    </row>
    <row r="880" spans="6:13" ht="12.75">
      <c r="F880" s="17"/>
      <c r="G880" s="17"/>
      <c r="H880" s="17"/>
      <c r="I880" s="17"/>
      <c r="J880" s="17"/>
      <c r="K880" s="17"/>
      <c r="L880" s="17"/>
      <c r="M880" s="17"/>
    </row>
    <row r="881" spans="6:13" ht="12.75">
      <c r="F881" s="17"/>
      <c r="G881" s="17"/>
      <c r="H881" s="17"/>
      <c r="I881" s="17"/>
      <c r="J881" s="17"/>
      <c r="K881" s="17"/>
      <c r="L881" s="17"/>
      <c r="M881" s="17"/>
    </row>
    <row r="882" spans="6:13" ht="12.75">
      <c r="F882" s="17"/>
      <c r="G882" s="17"/>
      <c r="H882" s="17"/>
      <c r="I882" s="17"/>
      <c r="J882" s="17"/>
      <c r="K882" s="17"/>
      <c r="L882" s="17"/>
      <c r="M882" s="17"/>
    </row>
    <row r="883" spans="6:13" ht="12.75">
      <c r="F883" s="17"/>
      <c r="G883" s="17"/>
      <c r="H883" s="17"/>
      <c r="I883" s="17"/>
      <c r="J883" s="17"/>
      <c r="K883" s="17"/>
      <c r="L883" s="17"/>
      <c r="M883" s="17"/>
    </row>
    <row r="884" spans="6:13" ht="12.75">
      <c r="F884" s="17"/>
      <c r="G884" s="17"/>
      <c r="H884" s="17"/>
      <c r="I884" s="17"/>
      <c r="J884" s="17"/>
      <c r="K884" s="17"/>
      <c r="L884" s="17"/>
      <c r="M884" s="17"/>
    </row>
    <row r="885" spans="6:13" ht="12.75">
      <c r="F885" s="17"/>
      <c r="G885" s="17"/>
      <c r="H885" s="17"/>
      <c r="I885" s="17"/>
      <c r="J885" s="17"/>
      <c r="K885" s="17"/>
      <c r="L885" s="17"/>
      <c r="M885" s="17"/>
    </row>
    <row r="886" spans="6:13" ht="12.75">
      <c r="F886" s="17"/>
      <c r="G886" s="17"/>
      <c r="H886" s="17"/>
      <c r="I886" s="17"/>
      <c r="J886" s="17"/>
      <c r="K886" s="17"/>
      <c r="L886" s="17"/>
      <c r="M886" s="17"/>
    </row>
    <row r="887" spans="6:13" ht="12.75">
      <c r="F887" s="17"/>
      <c r="G887" s="17"/>
      <c r="H887" s="17"/>
      <c r="I887" s="17"/>
      <c r="J887" s="17"/>
      <c r="K887" s="17"/>
      <c r="L887" s="17"/>
      <c r="M887" s="17"/>
    </row>
    <row r="888" spans="6:13" ht="12.75">
      <c r="F888" s="17"/>
      <c r="G888" s="17"/>
      <c r="H888" s="17"/>
      <c r="I888" s="17"/>
      <c r="J888" s="17"/>
      <c r="K888" s="17"/>
      <c r="L888" s="17"/>
      <c r="M888" s="17"/>
    </row>
    <row r="889" spans="6:13" ht="12.75">
      <c r="F889" s="17"/>
      <c r="G889" s="17"/>
      <c r="H889" s="17"/>
      <c r="I889" s="17"/>
      <c r="J889" s="17"/>
      <c r="K889" s="17"/>
      <c r="L889" s="17"/>
      <c r="M889" s="17"/>
    </row>
    <row r="890" spans="6:13" ht="12.75">
      <c r="F890" s="17"/>
      <c r="G890" s="17"/>
      <c r="H890" s="17"/>
      <c r="I890" s="17"/>
      <c r="J890" s="17"/>
      <c r="K890" s="17"/>
      <c r="L890" s="17"/>
      <c r="M890" s="17"/>
    </row>
    <row r="891" spans="6:13" ht="12.75">
      <c r="F891" s="17"/>
      <c r="G891" s="17"/>
      <c r="H891" s="17"/>
      <c r="I891" s="17"/>
      <c r="J891" s="17"/>
      <c r="K891" s="17"/>
      <c r="L891" s="17"/>
      <c r="M891" s="17"/>
    </row>
    <row r="892" spans="6:13" ht="12.75">
      <c r="F892" s="17"/>
      <c r="G892" s="17"/>
      <c r="H892" s="17"/>
      <c r="I892" s="17"/>
      <c r="J892" s="17"/>
      <c r="K892" s="17"/>
      <c r="L892" s="17"/>
      <c r="M892" s="17"/>
    </row>
    <row r="893" spans="6:13" ht="12.75">
      <c r="F893" s="17"/>
      <c r="G893" s="17"/>
      <c r="H893" s="17"/>
      <c r="I893" s="17"/>
      <c r="J893" s="17"/>
      <c r="K893" s="17"/>
      <c r="L893" s="17"/>
      <c r="M893" s="17"/>
    </row>
    <row r="894" spans="6:13" ht="12.75">
      <c r="F894" s="17"/>
      <c r="G894" s="17"/>
      <c r="H894" s="17"/>
      <c r="I894" s="17"/>
      <c r="J894" s="17"/>
      <c r="K894" s="17"/>
      <c r="L894" s="17"/>
      <c r="M894" s="17"/>
    </row>
    <row r="895" spans="6:13" ht="12.75">
      <c r="F895" s="17"/>
      <c r="G895" s="17"/>
      <c r="H895" s="17"/>
      <c r="I895" s="17"/>
      <c r="J895" s="17"/>
      <c r="K895" s="17"/>
      <c r="L895" s="17"/>
      <c r="M895" s="17"/>
    </row>
    <row r="896" spans="6:13" ht="12.75">
      <c r="F896" s="17"/>
      <c r="G896" s="17"/>
      <c r="H896" s="17"/>
      <c r="I896" s="17"/>
      <c r="J896" s="17"/>
      <c r="K896" s="17"/>
      <c r="L896" s="17"/>
      <c r="M896" s="17"/>
    </row>
    <row r="897" spans="6:13" ht="12.75">
      <c r="F897" s="17"/>
      <c r="G897" s="17"/>
      <c r="H897" s="17"/>
      <c r="I897" s="17"/>
      <c r="J897" s="17"/>
      <c r="K897" s="17"/>
      <c r="L897" s="17"/>
      <c r="M897" s="17"/>
    </row>
    <row r="898" spans="6:13" ht="12.75">
      <c r="F898" s="17"/>
      <c r="G898" s="17"/>
      <c r="H898" s="17"/>
      <c r="I898" s="17"/>
      <c r="J898" s="17"/>
      <c r="K898" s="17"/>
      <c r="L898" s="17"/>
      <c r="M898" s="17"/>
    </row>
    <row r="899" spans="6:13" ht="12.75">
      <c r="F899" s="17"/>
      <c r="G899" s="17"/>
      <c r="H899" s="17"/>
      <c r="I899" s="17"/>
      <c r="J899" s="17"/>
      <c r="K899" s="17"/>
      <c r="L899" s="17"/>
      <c r="M899" s="17"/>
    </row>
    <row r="900" spans="6:13" ht="12.75">
      <c r="F900" s="17"/>
      <c r="G900" s="17"/>
      <c r="H900" s="17"/>
      <c r="I900" s="17"/>
      <c r="J900" s="17"/>
      <c r="K900" s="17"/>
      <c r="L900" s="17"/>
      <c r="M900" s="17"/>
    </row>
    <row r="901" spans="6:13" ht="12.75">
      <c r="F901" s="17"/>
      <c r="G901" s="17"/>
      <c r="H901" s="17"/>
      <c r="I901" s="17"/>
      <c r="J901" s="17"/>
      <c r="K901" s="17"/>
      <c r="L901" s="17"/>
      <c r="M901" s="17"/>
    </row>
    <row r="902" spans="6:13" ht="12.75">
      <c r="F902" s="17"/>
      <c r="G902" s="17"/>
      <c r="H902" s="17"/>
      <c r="I902" s="17"/>
      <c r="J902" s="17"/>
      <c r="K902" s="17"/>
      <c r="L902" s="17"/>
      <c r="M902" s="17"/>
    </row>
    <row r="903" spans="6:13" ht="12.75">
      <c r="F903" s="17"/>
      <c r="G903" s="17"/>
      <c r="H903" s="17"/>
      <c r="I903" s="17"/>
      <c r="J903" s="17"/>
      <c r="K903" s="17"/>
      <c r="L903" s="17"/>
      <c r="M903" s="17"/>
    </row>
    <row r="904" spans="6:13" ht="12.75">
      <c r="F904" s="17"/>
      <c r="G904" s="17"/>
      <c r="H904" s="17"/>
      <c r="I904" s="17"/>
      <c r="J904" s="17"/>
      <c r="K904" s="17"/>
      <c r="L904" s="17"/>
      <c r="M904" s="17"/>
    </row>
    <row r="905" spans="6:13" ht="12.75">
      <c r="F905" s="17"/>
      <c r="G905" s="17"/>
      <c r="H905" s="17"/>
      <c r="I905" s="17"/>
      <c r="J905" s="17"/>
      <c r="K905" s="17"/>
      <c r="L905" s="17"/>
      <c r="M905" s="17"/>
    </row>
    <row r="906" spans="6:13" ht="12.75">
      <c r="F906" s="17"/>
      <c r="G906" s="17"/>
      <c r="H906" s="17"/>
      <c r="I906" s="17"/>
      <c r="J906" s="17"/>
      <c r="K906" s="17"/>
      <c r="L906" s="17"/>
      <c r="M906" s="17"/>
    </row>
    <row r="907" spans="6:13" ht="12.75">
      <c r="F907" s="17"/>
      <c r="G907" s="17"/>
      <c r="H907" s="17"/>
      <c r="I907" s="17"/>
      <c r="J907" s="17"/>
      <c r="K907" s="17"/>
      <c r="L907" s="17"/>
      <c r="M907" s="17"/>
    </row>
    <row r="908" spans="6:13" ht="12.75">
      <c r="F908" s="17"/>
      <c r="G908" s="17"/>
      <c r="H908" s="17"/>
      <c r="I908" s="17"/>
      <c r="J908" s="17"/>
      <c r="K908" s="17"/>
      <c r="L908" s="17"/>
      <c r="M908" s="17"/>
    </row>
    <row r="909" spans="6:13" ht="12.75">
      <c r="F909" s="17"/>
      <c r="G909" s="17"/>
      <c r="H909" s="17"/>
      <c r="I909" s="17"/>
      <c r="J909" s="17"/>
      <c r="K909" s="17"/>
      <c r="L909" s="17"/>
      <c r="M909" s="17"/>
    </row>
    <row r="910" spans="6:13" ht="12.75">
      <c r="F910" s="17"/>
      <c r="G910" s="17"/>
      <c r="H910" s="17"/>
      <c r="I910" s="17"/>
      <c r="J910" s="17"/>
      <c r="K910" s="17"/>
      <c r="L910" s="17"/>
      <c r="M910" s="17"/>
    </row>
    <row r="911" spans="6:13" ht="12.75">
      <c r="F911" s="17"/>
      <c r="G911" s="17"/>
      <c r="H911" s="17"/>
      <c r="I911" s="17"/>
      <c r="J911" s="17"/>
      <c r="K911" s="17"/>
      <c r="L911" s="17"/>
      <c r="M911" s="17"/>
    </row>
    <row r="912" spans="6:13" ht="12.75">
      <c r="F912" s="17"/>
      <c r="G912" s="17"/>
      <c r="H912" s="17"/>
      <c r="I912" s="17"/>
      <c r="J912" s="17"/>
      <c r="K912" s="17"/>
      <c r="L912" s="17"/>
      <c r="M912" s="17"/>
    </row>
    <row r="913" spans="6:13" ht="12.75">
      <c r="F913" s="17"/>
      <c r="G913" s="17"/>
      <c r="H913" s="17"/>
      <c r="I913" s="17"/>
      <c r="J913" s="17"/>
      <c r="K913" s="17"/>
      <c r="L913" s="17"/>
      <c r="M913" s="17"/>
    </row>
    <row r="914" spans="6:13" ht="12.75">
      <c r="F914" s="17"/>
      <c r="G914" s="17"/>
      <c r="H914" s="17"/>
      <c r="I914" s="17"/>
      <c r="J914" s="17"/>
      <c r="K914" s="17"/>
      <c r="L914" s="17"/>
      <c r="M914" s="17"/>
    </row>
    <row r="915" spans="6:13" ht="12.75">
      <c r="F915" s="17"/>
      <c r="G915" s="17"/>
      <c r="H915" s="17"/>
      <c r="I915" s="17"/>
      <c r="J915" s="17"/>
      <c r="K915" s="17"/>
      <c r="L915" s="17"/>
      <c r="M915" s="17"/>
    </row>
    <row r="916" spans="6:13" ht="12.75">
      <c r="F916" s="17"/>
      <c r="G916" s="17"/>
      <c r="H916" s="17"/>
      <c r="I916" s="17"/>
      <c r="J916" s="17"/>
      <c r="K916" s="17"/>
      <c r="L916" s="17"/>
      <c r="M916" s="17"/>
    </row>
    <row r="917" spans="6:13" ht="12.75">
      <c r="F917" s="17"/>
      <c r="G917" s="17"/>
      <c r="H917" s="17"/>
      <c r="I917" s="17"/>
      <c r="J917" s="17"/>
      <c r="K917" s="17"/>
      <c r="L917" s="17"/>
      <c r="M917" s="17"/>
    </row>
    <row r="918" spans="6:13" ht="12.75">
      <c r="F918" s="17"/>
      <c r="G918" s="17"/>
      <c r="H918" s="17"/>
      <c r="I918" s="17"/>
      <c r="J918" s="17"/>
      <c r="K918" s="17"/>
      <c r="L918" s="17"/>
      <c r="M918" s="17"/>
    </row>
    <row r="919" spans="6:13" ht="12.75">
      <c r="F919" s="17"/>
      <c r="G919" s="17"/>
      <c r="H919" s="17"/>
      <c r="I919" s="17"/>
      <c r="J919" s="17"/>
      <c r="K919" s="17"/>
      <c r="L919" s="17"/>
      <c r="M919" s="17"/>
    </row>
    <row r="920" spans="6:13" ht="12.75">
      <c r="F920" s="17"/>
      <c r="G920" s="17"/>
      <c r="H920" s="17"/>
      <c r="I920" s="17"/>
      <c r="J920" s="17"/>
      <c r="K920" s="17"/>
      <c r="L920" s="17"/>
      <c r="M920" s="17"/>
    </row>
    <row r="921" spans="6:13" ht="12.75">
      <c r="F921" s="17"/>
      <c r="G921" s="17"/>
      <c r="H921" s="17"/>
      <c r="I921" s="17"/>
      <c r="J921" s="17"/>
      <c r="K921" s="17"/>
      <c r="L921" s="17"/>
      <c r="M921" s="17"/>
    </row>
    <row r="922" spans="6:13" ht="12.75">
      <c r="F922" s="17"/>
      <c r="G922" s="17"/>
      <c r="H922" s="17"/>
      <c r="I922" s="17"/>
      <c r="J922" s="17"/>
      <c r="K922" s="17"/>
      <c r="L922" s="17"/>
      <c r="M922" s="17"/>
    </row>
    <row r="923" spans="6:13" ht="12.75">
      <c r="F923" s="17"/>
      <c r="G923" s="17"/>
      <c r="H923" s="17"/>
      <c r="I923" s="17"/>
      <c r="J923" s="17"/>
      <c r="K923" s="17"/>
      <c r="L923" s="17"/>
      <c r="M923" s="17"/>
    </row>
    <row r="924" spans="6:13" ht="12.75">
      <c r="F924" s="17"/>
      <c r="G924" s="17"/>
      <c r="H924" s="17"/>
      <c r="I924" s="17"/>
      <c r="J924" s="17"/>
      <c r="K924" s="17"/>
      <c r="L924" s="17"/>
      <c r="M924" s="17"/>
    </row>
    <row r="925" spans="6:13" ht="12.75">
      <c r="F925" s="17"/>
      <c r="G925" s="17"/>
      <c r="H925" s="17"/>
      <c r="I925" s="17"/>
      <c r="J925" s="17"/>
      <c r="K925" s="17"/>
      <c r="L925" s="17"/>
      <c r="M925" s="17"/>
    </row>
    <row r="926" spans="6:13" ht="12.75">
      <c r="F926" s="17"/>
      <c r="G926" s="17"/>
      <c r="H926" s="17"/>
      <c r="I926" s="17"/>
      <c r="J926" s="17"/>
      <c r="K926" s="17"/>
      <c r="L926" s="17"/>
      <c r="M926" s="17"/>
    </row>
    <row r="927" spans="6:13" ht="12.75">
      <c r="F927" s="17"/>
      <c r="G927" s="17"/>
      <c r="H927" s="17"/>
      <c r="I927" s="17"/>
      <c r="J927" s="17"/>
      <c r="K927" s="17"/>
      <c r="L927" s="17"/>
      <c r="M927" s="17"/>
    </row>
    <row r="928" spans="6:13" ht="12.75">
      <c r="F928" s="17"/>
      <c r="G928" s="17"/>
      <c r="H928" s="17"/>
      <c r="I928" s="17"/>
      <c r="J928" s="17"/>
      <c r="K928" s="17"/>
      <c r="L928" s="17"/>
      <c r="M928" s="17"/>
    </row>
    <row r="929" spans="6:13" ht="12.75">
      <c r="F929" s="17"/>
      <c r="G929" s="17"/>
      <c r="H929" s="17"/>
      <c r="I929" s="17"/>
      <c r="J929" s="17"/>
      <c r="K929" s="17"/>
      <c r="L929" s="17"/>
      <c r="M929" s="17"/>
    </row>
    <row r="930" spans="6:13" ht="12.75">
      <c r="F930" s="17"/>
      <c r="G930" s="17"/>
      <c r="H930" s="17"/>
      <c r="I930" s="17"/>
      <c r="J930" s="17"/>
      <c r="K930" s="17"/>
      <c r="L930" s="17"/>
      <c r="M930" s="17"/>
    </row>
    <row r="931" spans="6:13" ht="12.75">
      <c r="F931" s="17"/>
      <c r="G931" s="17"/>
      <c r="H931" s="17"/>
      <c r="I931" s="17"/>
      <c r="J931" s="17"/>
      <c r="K931" s="17"/>
      <c r="L931" s="17"/>
      <c r="M931" s="17"/>
    </row>
    <row r="932" spans="6:13" ht="12.75">
      <c r="F932" s="17"/>
      <c r="G932" s="17"/>
      <c r="H932" s="17"/>
      <c r="I932" s="17"/>
      <c r="J932" s="17"/>
      <c r="K932" s="17"/>
      <c r="L932" s="17"/>
      <c r="M932" s="17"/>
    </row>
    <row r="933" spans="6:13" ht="12.75">
      <c r="F933" s="17"/>
      <c r="G933" s="17"/>
      <c r="H933" s="17"/>
      <c r="I933" s="17"/>
      <c r="J933" s="17"/>
      <c r="K933" s="17"/>
      <c r="L933" s="17"/>
      <c r="M933" s="17"/>
    </row>
    <row r="934" spans="6:13" ht="12.75">
      <c r="F934" s="17"/>
      <c r="G934" s="17"/>
      <c r="H934" s="17"/>
      <c r="I934" s="17"/>
      <c r="J934" s="17"/>
      <c r="K934" s="17"/>
      <c r="L934" s="17"/>
      <c r="M934" s="17"/>
    </row>
    <row r="935" spans="6:13" ht="12.75">
      <c r="F935" s="17"/>
      <c r="G935" s="17"/>
      <c r="H935" s="17"/>
      <c r="I935" s="17"/>
      <c r="J935" s="17"/>
      <c r="K935" s="17"/>
      <c r="L935" s="17"/>
      <c r="M935" s="17"/>
    </row>
    <row r="936" spans="6:13" ht="12.75">
      <c r="F936" s="17"/>
      <c r="G936" s="17"/>
      <c r="H936" s="17"/>
      <c r="I936" s="17"/>
      <c r="J936" s="17"/>
      <c r="K936" s="17"/>
      <c r="L936" s="17"/>
      <c r="M936" s="17"/>
    </row>
    <row r="937" spans="6:13" ht="12.75">
      <c r="F937" s="17"/>
      <c r="G937" s="17"/>
      <c r="H937" s="17"/>
      <c r="I937" s="17"/>
      <c r="J937" s="17"/>
      <c r="K937" s="17"/>
      <c r="L937" s="17"/>
      <c r="M937" s="17"/>
    </row>
    <row r="938" spans="6:13" ht="12.75">
      <c r="F938" s="17"/>
      <c r="G938" s="17"/>
      <c r="H938" s="17"/>
      <c r="I938" s="17"/>
      <c r="J938" s="17"/>
      <c r="K938" s="17"/>
      <c r="L938" s="17"/>
      <c r="M938" s="17"/>
    </row>
    <row r="939" spans="6:13" ht="12.75">
      <c r="F939" s="17"/>
      <c r="G939" s="17"/>
      <c r="H939" s="17"/>
      <c r="I939" s="17"/>
      <c r="J939" s="17"/>
      <c r="K939" s="17"/>
      <c r="L939" s="17"/>
      <c r="M939" s="17"/>
    </row>
    <row r="940" spans="6:13" ht="12.75">
      <c r="F940" s="17"/>
      <c r="G940" s="17"/>
      <c r="H940" s="17"/>
      <c r="I940" s="17"/>
      <c r="J940" s="17"/>
      <c r="K940" s="17"/>
      <c r="L940" s="17"/>
      <c r="M940" s="17"/>
    </row>
    <row r="941" spans="6:13" ht="12.75">
      <c r="F941" s="17"/>
      <c r="G941" s="17"/>
      <c r="H941" s="17"/>
      <c r="I941" s="17"/>
      <c r="J941" s="17"/>
      <c r="K941" s="17"/>
      <c r="L941" s="17"/>
      <c r="M941" s="17"/>
    </row>
    <row r="942" spans="6:13" ht="12.75">
      <c r="F942" s="17"/>
      <c r="G942" s="17"/>
      <c r="H942" s="17"/>
      <c r="I942" s="17"/>
      <c r="J942" s="17"/>
      <c r="K942" s="17"/>
      <c r="L942" s="17"/>
      <c r="M942" s="17"/>
    </row>
    <row r="943" spans="6:13" ht="12.75">
      <c r="F943" s="17"/>
      <c r="G943" s="17"/>
      <c r="H943" s="17"/>
      <c r="I943" s="17"/>
      <c r="J943" s="17"/>
      <c r="K943" s="17"/>
      <c r="L943" s="17"/>
      <c r="M943" s="17"/>
    </row>
    <row r="944" spans="6:13" ht="12.75">
      <c r="F944" s="17"/>
      <c r="G944" s="17"/>
      <c r="H944" s="17"/>
      <c r="I944" s="17"/>
      <c r="J944" s="17"/>
      <c r="K944" s="17"/>
      <c r="L944" s="17"/>
      <c r="M944" s="17"/>
    </row>
    <row r="945" spans="6:13" ht="12.75">
      <c r="F945" s="17"/>
      <c r="G945" s="17"/>
      <c r="H945" s="17"/>
      <c r="I945" s="17"/>
      <c r="J945" s="17"/>
      <c r="K945" s="17"/>
      <c r="L945" s="17"/>
      <c r="M945" s="17"/>
    </row>
    <row r="946" spans="6:13" ht="12.75">
      <c r="F946" s="17"/>
      <c r="G946" s="17"/>
      <c r="H946" s="17"/>
      <c r="I946" s="17"/>
      <c r="J946" s="17"/>
      <c r="K946" s="17"/>
      <c r="L946" s="17"/>
      <c r="M946" s="17"/>
    </row>
    <row r="947" spans="6:13" ht="12.75">
      <c r="F947" s="17"/>
      <c r="G947" s="17"/>
      <c r="H947" s="17"/>
      <c r="I947" s="17"/>
      <c r="J947" s="17"/>
      <c r="K947" s="17"/>
      <c r="L947" s="17"/>
      <c r="M947" s="17"/>
    </row>
    <row r="948" spans="6:13" ht="12.75">
      <c r="F948" s="17"/>
      <c r="G948" s="17"/>
      <c r="H948" s="17"/>
      <c r="I948" s="17"/>
      <c r="J948" s="17"/>
      <c r="K948" s="17"/>
      <c r="L948" s="17"/>
      <c r="M948" s="17"/>
    </row>
    <row r="949" spans="6:13" ht="12.75">
      <c r="F949" s="17"/>
      <c r="G949" s="17"/>
      <c r="H949" s="17"/>
      <c r="I949" s="17"/>
      <c r="J949" s="17"/>
      <c r="K949" s="17"/>
      <c r="L949" s="17"/>
      <c r="M949" s="17"/>
    </row>
    <row r="950" spans="6:13" ht="12.75">
      <c r="F950" s="17"/>
      <c r="G950" s="17"/>
      <c r="H950" s="17"/>
      <c r="I950" s="17"/>
      <c r="J950" s="17"/>
      <c r="K950" s="17"/>
      <c r="L950" s="17"/>
      <c r="M950" s="17"/>
    </row>
    <row r="951" spans="6:13" ht="12.75">
      <c r="F951" s="17"/>
      <c r="G951" s="17"/>
      <c r="H951" s="17"/>
      <c r="I951" s="17"/>
      <c r="J951" s="17"/>
      <c r="K951" s="17"/>
      <c r="L951" s="17"/>
      <c r="M951" s="17"/>
    </row>
    <row r="952" spans="6:13" ht="12.75">
      <c r="F952" s="17"/>
      <c r="G952" s="17"/>
      <c r="H952" s="17"/>
      <c r="I952" s="17"/>
      <c r="J952" s="17"/>
      <c r="K952" s="17"/>
      <c r="L952" s="17"/>
      <c r="M952" s="17"/>
    </row>
    <row r="953" spans="6:13" ht="12.75">
      <c r="F953" s="17"/>
      <c r="G953" s="17"/>
      <c r="H953" s="17"/>
      <c r="I953" s="17"/>
      <c r="J953" s="17"/>
      <c r="K953" s="17"/>
      <c r="L953" s="17"/>
      <c r="M953" s="17"/>
    </row>
    <row r="954" spans="6:13" ht="12.75">
      <c r="F954" s="17"/>
      <c r="G954" s="17"/>
      <c r="H954" s="17"/>
      <c r="I954" s="17"/>
      <c r="J954" s="17"/>
      <c r="K954" s="17"/>
      <c r="L954" s="17"/>
      <c r="M954" s="17"/>
    </row>
    <row r="955" spans="6:13" ht="12.75">
      <c r="F955" s="17"/>
      <c r="G955" s="17"/>
      <c r="H955" s="17"/>
      <c r="I955" s="17"/>
      <c r="J955" s="17"/>
      <c r="K955" s="17"/>
      <c r="L955" s="17"/>
      <c r="M955" s="17"/>
    </row>
    <row r="956" spans="6:13" ht="12.75">
      <c r="F956" s="17"/>
      <c r="G956" s="17"/>
      <c r="H956" s="17"/>
      <c r="I956" s="17"/>
      <c r="J956" s="17"/>
      <c r="K956" s="17"/>
      <c r="L956" s="17"/>
      <c r="M956" s="17"/>
    </row>
    <row r="957" spans="6:13" ht="12.75">
      <c r="F957" s="17"/>
      <c r="G957" s="17"/>
      <c r="H957" s="17"/>
      <c r="I957" s="17"/>
      <c r="J957" s="17"/>
      <c r="K957" s="17"/>
      <c r="L957" s="17"/>
      <c r="M957" s="17"/>
    </row>
    <row r="958" spans="6:13" ht="12.75">
      <c r="F958" s="17"/>
      <c r="G958" s="17"/>
      <c r="H958" s="17"/>
      <c r="I958" s="17"/>
      <c r="J958" s="17"/>
      <c r="K958" s="17"/>
      <c r="L958" s="17"/>
      <c r="M958" s="17"/>
    </row>
    <row r="959" spans="6:13" ht="12.75">
      <c r="F959" s="17"/>
      <c r="G959" s="17"/>
      <c r="H959" s="17"/>
      <c r="I959" s="17"/>
      <c r="J959" s="17"/>
      <c r="K959" s="17"/>
      <c r="L959" s="17"/>
      <c r="M959" s="17"/>
    </row>
    <row r="960" spans="6:13" ht="12.75">
      <c r="F960" s="17"/>
      <c r="G960" s="17"/>
      <c r="H960" s="17"/>
      <c r="I960" s="17"/>
      <c r="J960" s="17"/>
      <c r="K960" s="17"/>
      <c r="L960" s="17"/>
      <c r="M960" s="17"/>
    </row>
    <row r="961" spans="6:13" ht="12.75">
      <c r="F961" s="17"/>
      <c r="G961" s="17"/>
      <c r="H961" s="17"/>
      <c r="I961" s="17"/>
      <c r="J961" s="17"/>
      <c r="K961" s="17"/>
      <c r="L961" s="17"/>
      <c r="M961" s="17"/>
    </row>
    <row r="962" spans="6:13" ht="12.75">
      <c r="F962" s="17"/>
      <c r="G962" s="17"/>
      <c r="H962" s="17"/>
      <c r="I962" s="17"/>
      <c r="J962" s="17"/>
      <c r="K962" s="17"/>
      <c r="L962" s="17"/>
      <c r="M962" s="17"/>
    </row>
    <row r="963" spans="6:13" ht="12.75">
      <c r="F963" s="17"/>
      <c r="G963" s="17"/>
      <c r="H963" s="17"/>
      <c r="I963" s="17"/>
      <c r="J963" s="17"/>
      <c r="K963" s="17"/>
      <c r="L963" s="17"/>
      <c r="M963" s="17"/>
    </row>
    <row r="964" spans="6:13" ht="12.75">
      <c r="F964" s="17"/>
      <c r="G964" s="17"/>
      <c r="H964" s="17"/>
      <c r="I964" s="17"/>
      <c r="J964" s="17"/>
      <c r="K964" s="17"/>
      <c r="L964" s="17"/>
      <c r="M964" s="17"/>
    </row>
    <row r="965" spans="6:13" ht="12.75">
      <c r="F965" s="17"/>
      <c r="G965" s="17"/>
      <c r="H965" s="17"/>
      <c r="I965" s="17"/>
      <c r="J965" s="17"/>
      <c r="K965" s="17"/>
      <c r="L965" s="17"/>
      <c r="M965" s="17"/>
    </row>
    <row r="966" spans="6:13" ht="12.75">
      <c r="F966" s="17"/>
      <c r="G966" s="17"/>
      <c r="H966" s="17"/>
      <c r="I966" s="17"/>
      <c r="J966" s="17"/>
      <c r="K966" s="17"/>
      <c r="L966" s="17"/>
      <c r="M966" s="17"/>
    </row>
    <row r="967" spans="6:13" ht="12.75">
      <c r="F967" s="17"/>
      <c r="G967" s="17"/>
      <c r="H967" s="17"/>
      <c r="I967" s="17"/>
      <c r="J967" s="17"/>
      <c r="K967" s="17"/>
      <c r="L967" s="17"/>
      <c r="M967" s="17"/>
    </row>
    <row r="968" spans="6:13" ht="12.75">
      <c r="F968" s="17"/>
      <c r="G968" s="17"/>
      <c r="H968" s="17"/>
      <c r="I968" s="17"/>
      <c r="J968" s="17"/>
      <c r="K968" s="17"/>
      <c r="L968" s="17"/>
      <c r="M968" s="17"/>
    </row>
    <row r="969" spans="6:13" ht="12.75">
      <c r="F969" s="17"/>
      <c r="G969" s="17"/>
      <c r="H969" s="17"/>
      <c r="I969" s="17"/>
      <c r="J969" s="17"/>
      <c r="K969" s="17"/>
      <c r="L969" s="17"/>
      <c r="M969" s="17"/>
    </row>
    <row r="970" spans="6:13" ht="12.75">
      <c r="F970" s="17"/>
      <c r="G970" s="17"/>
      <c r="H970" s="17"/>
      <c r="I970" s="17"/>
      <c r="J970" s="17"/>
      <c r="K970" s="17"/>
      <c r="L970" s="17"/>
      <c r="M970" s="17"/>
    </row>
    <row r="971" spans="6:13" ht="12.75">
      <c r="F971" s="17"/>
      <c r="G971" s="17"/>
      <c r="H971" s="17"/>
      <c r="I971" s="17"/>
      <c r="J971" s="17"/>
      <c r="K971" s="17"/>
      <c r="L971" s="17"/>
      <c r="M971" s="17"/>
    </row>
    <row r="972" spans="6:13" ht="12.75">
      <c r="F972" s="17"/>
      <c r="G972" s="17"/>
      <c r="H972" s="17"/>
      <c r="I972" s="17"/>
      <c r="J972" s="17"/>
      <c r="K972" s="17"/>
      <c r="L972" s="17"/>
      <c r="M972" s="17"/>
    </row>
    <row r="973" spans="6:13" ht="12.75">
      <c r="F973" s="17"/>
      <c r="G973" s="17"/>
      <c r="H973" s="17"/>
      <c r="I973" s="17"/>
      <c r="J973" s="17"/>
      <c r="K973" s="17"/>
      <c r="L973" s="17"/>
      <c r="M973" s="17"/>
    </row>
    <row r="974" spans="6:13" ht="12.75">
      <c r="F974" s="17"/>
      <c r="G974" s="17"/>
      <c r="H974" s="17"/>
      <c r="I974" s="17"/>
      <c r="J974" s="17"/>
      <c r="K974" s="17"/>
      <c r="L974" s="17"/>
      <c r="M974" s="17"/>
    </row>
  </sheetData>
  <sheetProtection password="8FB6" sheet="1"/>
  <mergeCells count="8">
    <mergeCell ref="F320:J320"/>
    <mergeCell ref="F3:O3"/>
    <mergeCell ref="C7:J7"/>
    <mergeCell ref="A2:E2"/>
    <mergeCell ref="A3:E3"/>
    <mergeCell ref="C5:J5"/>
    <mergeCell ref="C6:J6"/>
    <mergeCell ref="F2:O2"/>
  </mergeCells>
  <printOptions horizontalCentered="1" verticalCentered="1"/>
  <pageMargins left="0.75" right="0.75" top="0.35433070866141736" bottom="0.5511811023622047" header="0.5118110236220472" footer="0.5118110236220472"/>
  <pageSetup horizontalDpi="120" verticalDpi="120" orientation="landscape" scale="65" r:id="rId4"/>
  <drawing r:id="rId3"/>
  <legacyDrawing r:id="rId2"/>
</worksheet>
</file>

<file path=xl/worksheets/sheet8.xml><?xml version="1.0" encoding="utf-8"?>
<worksheet xmlns="http://schemas.openxmlformats.org/spreadsheetml/2006/main" xmlns:r="http://schemas.openxmlformats.org/officeDocument/2006/relationships">
  <dimension ref="A1:L13"/>
  <sheetViews>
    <sheetView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0" sqref="I10"/>
    </sheetView>
  </sheetViews>
  <sheetFormatPr defaultColWidth="11.421875" defaultRowHeight="12.75"/>
  <cols>
    <col min="1" max="1" width="18.7109375" style="0" customWidth="1"/>
    <col min="2" max="2" width="13.8515625" style="0" customWidth="1"/>
    <col min="3" max="3" width="15.7109375" style="0" customWidth="1"/>
    <col min="4" max="4" width="12.421875" style="0" customWidth="1"/>
    <col min="5" max="5" width="0.42578125" style="0" customWidth="1"/>
    <col min="6" max="6" width="13.7109375" style="0" customWidth="1"/>
    <col min="7" max="7" width="16.28125" style="0" customWidth="1"/>
    <col min="9" max="9" width="0.42578125" style="0" customWidth="1"/>
    <col min="10" max="10" width="14.7109375" style="0" customWidth="1"/>
    <col min="11" max="11" width="18.28125" style="0" customWidth="1"/>
    <col min="12" max="12" width="15.28125" style="0" customWidth="1"/>
  </cols>
  <sheetData>
    <row r="1" spans="1:12" s="11" customFormat="1" ht="18.75">
      <c r="A1" s="832" t="s">
        <v>623</v>
      </c>
      <c r="B1" s="832"/>
      <c r="C1" s="832"/>
      <c r="D1" s="832"/>
      <c r="E1" s="832"/>
      <c r="F1" s="832"/>
      <c r="G1" s="832"/>
      <c r="H1" s="832"/>
      <c r="I1" s="832"/>
      <c r="J1" s="832"/>
      <c r="K1" s="832"/>
      <c r="L1" s="832"/>
    </row>
    <row r="3" spans="1:12" s="7" customFormat="1" ht="15.75">
      <c r="A3" s="5" t="s">
        <v>309</v>
      </c>
      <c r="B3" s="831" t="s">
        <v>313</v>
      </c>
      <c r="C3" s="831"/>
      <c r="D3" s="831"/>
      <c r="E3" s="6"/>
      <c r="F3" s="831" t="s">
        <v>314</v>
      </c>
      <c r="G3" s="831"/>
      <c r="H3" s="831"/>
      <c r="I3" s="10"/>
      <c r="J3" s="833" t="s">
        <v>310</v>
      </c>
      <c r="K3" s="834"/>
      <c r="L3" s="835"/>
    </row>
    <row r="4" spans="1:12" s="7" customFormat="1" ht="15.75">
      <c r="A4" s="5" t="s">
        <v>618</v>
      </c>
      <c r="B4" s="6" t="s">
        <v>619</v>
      </c>
      <c r="C4" s="6" t="s">
        <v>625</v>
      </c>
      <c r="D4" s="6" t="s">
        <v>620</v>
      </c>
      <c r="E4" s="6"/>
      <c r="F4" s="6" t="s">
        <v>619</v>
      </c>
      <c r="G4" s="6" t="s">
        <v>625</v>
      </c>
      <c r="H4" s="6" t="s">
        <v>620</v>
      </c>
      <c r="I4" s="6"/>
      <c r="J4" s="6" t="s">
        <v>619</v>
      </c>
      <c r="K4" s="6" t="s">
        <v>622</v>
      </c>
      <c r="L4" s="6" t="s">
        <v>620</v>
      </c>
    </row>
    <row r="5" spans="1:12" ht="3.75" customHeight="1">
      <c r="A5" s="4"/>
      <c r="B5" s="12"/>
      <c r="C5" s="12"/>
      <c r="D5" s="12" t="s">
        <v>309</v>
      </c>
      <c r="E5" s="12"/>
      <c r="F5" s="12"/>
      <c r="G5" s="12"/>
      <c r="H5" s="12"/>
      <c r="I5" s="12"/>
      <c r="J5" s="12"/>
      <c r="K5" s="12"/>
      <c r="L5" s="12"/>
    </row>
    <row r="6" spans="1:12" ht="33" customHeight="1">
      <c r="A6" s="8" t="s">
        <v>482</v>
      </c>
      <c r="B6" s="12" t="e">
        <f>#REF!</f>
        <v>#REF!</v>
      </c>
      <c r="C6" s="12">
        <v>0</v>
      </c>
      <c r="D6" s="12" t="e">
        <f>B6-C6</f>
        <v>#REF!</v>
      </c>
      <c r="E6" s="12"/>
      <c r="F6" s="12" t="e">
        <f>#REF!</f>
        <v>#REF!</v>
      </c>
      <c r="G6" s="12">
        <v>0</v>
      </c>
      <c r="H6" s="12" t="e">
        <f>F6-G6</f>
        <v>#REF!</v>
      </c>
      <c r="I6" s="12"/>
      <c r="J6" s="12" t="e">
        <f>#REF!</f>
        <v>#REF!</v>
      </c>
      <c r="K6" s="12">
        <v>0</v>
      </c>
      <c r="L6" s="12" t="e">
        <f>J6-K6</f>
        <v>#REF!</v>
      </c>
    </row>
    <row r="7" spans="1:12" ht="1.5" customHeight="1">
      <c r="A7" s="8"/>
      <c r="B7" s="12" t="s">
        <v>309</v>
      </c>
      <c r="C7" s="12">
        <v>0</v>
      </c>
      <c r="D7" s="12" t="s">
        <v>309</v>
      </c>
      <c r="E7" s="12"/>
      <c r="F7" s="12"/>
      <c r="G7" s="12"/>
      <c r="H7" s="12"/>
      <c r="I7" s="12"/>
      <c r="J7" s="12"/>
      <c r="K7" s="12"/>
      <c r="L7" s="12" t="s">
        <v>309</v>
      </c>
    </row>
    <row r="8" spans="1:12" ht="30" customHeight="1">
      <c r="A8" s="8" t="s">
        <v>483</v>
      </c>
      <c r="B8" s="12" t="e">
        <f>#REF!</f>
        <v>#REF!</v>
      </c>
      <c r="C8" s="12">
        <v>0</v>
      </c>
      <c r="D8" s="12" t="e">
        <f>B8-C8</f>
        <v>#REF!</v>
      </c>
      <c r="E8" s="12"/>
      <c r="F8" s="12" t="e">
        <f>#REF!</f>
        <v>#REF!</v>
      </c>
      <c r="G8" s="12">
        <v>0</v>
      </c>
      <c r="H8" s="12" t="e">
        <f>F8-G8</f>
        <v>#REF!</v>
      </c>
      <c r="I8" s="12"/>
      <c r="J8" s="12" t="e">
        <f>#REF!</f>
        <v>#REF!</v>
      </c>
      <c r="K8" s="12">
        <v>0</v>
      </c>
      <c r="L8" s="12" t="e">
        <f>J8-K8</f>
        <v>#REF!</v>
      </c>
    </row>
    <row r="9" spans="1:12" ht="24" customHeight="1">
      <c r="A9" s="8" t="s">
        <v>624</v>
      </c>
      <c r="B9" s="12" t="e">
        <f>#REF!</f>
        <v>#REF!</v>
      </c>
      <c r="C9" s="12">
        <v>0</v>
      </c>
      <c r="D9" s="12" t="e">
        <f>B9-C9</f>
        <v>#REF!</v>
      </c>
      <c r="E9" s="12"/>
      <c r="F9" s="12" t="e">
        <f>#REF!</f>
        <v>#REF!</v>
      </c>
      <c r="G9" s="12">
        <v>0</v>
      </c>
      <c r="H9" s="12" t="e">
        <f>F9-G9</f>
        <v>#REF!</v>
      </c>
      <c r="I9" s="12"/>
      <c r="J9" s="12" t="e">
        <f>#REF!</f>
        <v>#REF!</v>
      </c>
      <c r="K9" s="12">
        <v>0</v>
      </c>
      <c r="L9" s="12" t="e">
        <f>J9-K9</f>
        <v>#REF!</v>
      </c>
    </row>
    <row r="10" spans="1:12" ht="33" customHeight="1">
      <c r="A10" s="8" t="s">
        <v>485</v>
      </c>
      <c r="B10" s="12" t="e">
        <f>#REF!</f>
        <v>#REF!</v>
      </c>
      <c r="C10" s="12">
        <v>0</v>
      </c>
      <c r="D10" s="12" t="e">
        <f>B10-C10</f>
        <v>#REF!</v>
      </c>
      <c r="E10" s="12"/>
      <c r="F10" s="12" t="e">
        <f>#REF!</f>
        <v>#REF!</v>
      </c>
      <c r="G10" s="12">
        <v>0</v>
      </c>
      <c r="H10" s="12" t="e">
        <f>F10-G10</f>
        <v>#REF!</v>
      </c>
      <c r="I10" s="12"/>
      <c r="J10" s="12" t="e">
        <f>#REF!</f>
        <v>#REF!</v>
      </c>
      <c r="K10" s="12">
        <v>0</v>
      </c>
      <c r="L10" s="12" t="e">
        <f>J10-K10</f>
        <v>#REF!</v>
      </c>
    </row>
    <row r="11" spans="1:12" ht="22.5" customHeight="1">
      <c r="A11" s="8" t="s">
        <v>624</v>
      </c>
      <c r="B11" s="12" t="e">
        <f>#REF!</f>
        <v>#REF!</v>
      </c>
      <c r="C11" s="12">
        <v>0</v>
      </c>
      <c r="D11" s="12" t="e">
        <f>B11-C11</f>
        <v>#REF!</v>
      </c>
      <c r="E11" s="12"/>
      <c r="F11" s="12" t="e">
        <f>#REF!</f>
        <v>#REF!</v>
      </c>
      <c r="G11" s="12">
        <v>0</v>
      </c>
      <c r="H11" s="12" t="e">
        <f>F11-G11</f>
        <v>#REF!</v>
      </c>
      <c r="I11" s="12"/>
      <c r="J11" s="12" t="e">
        <f>#REF!</f>
        <v>#REF!</v>
      </c>
      <c r="K11" s="12">
        <v>0</v>
      </c>
      <c r="L11" s="12" t="e">
        <f>J11-K11</f>
        <v>#REF!</v>
      </c>
    </row>
    <row r="12" spans="1:12" ht="2.25" customHeight="1">
      <c r="A12" s="9"/>
      <c r="B12" s="12"/>
      <c r="C12" s="12"/>
      <c r="D12" s="12"/>
      <c r="E12" s="12"/>
      <c r="F12" s="12"/>
      <c r="G12" s="12"/>
      <c r="H12" s="12"/>
      <c r="I12" s="12"/>
      <c r="J12" s="12"/>
      <c r="K12" s="12"/>
      <c r="L12" s="12"/>
    </row>
    <row r="13" spans="1:12" ht="21" customHeight="1">
      <c r="A13" s="13" t="s">
        <v>621</v>
      </c>
      <c r="B13" s="14" t="e">
        <f>B6+B9+B11</f>
        <v>#REF!</v>
      </c>
      <c r="C13" s="14">
        <f>C6+C9+C11</f>
        <v>0</v>
      </c>
      <c r="D13" s="14" t="e">
        <f>D6+D9+D11</f>
        <v>#REF!</v>
      </c>
      <c r="E13" s="14" t="s">
        <v>309</v>
      </c>
      <c r="F13" s="14" t="e">
        <f aca="true" t="shared" si="0" ref="F13:L13">F6+F9+F11</f>
        <v>#REF!</v>
      </c>
      <c r="G13" s="14">
        <f t="shared" si="0"/>
        <v>0</v>
      </c>
      <c r="H13" s="14" t="e">
        <f t="shared" si="0"/>
        <v>#REF!</v>
      </c>
      <c r="I13" s="14" t="s">
        <v>309</v>
      </c>
      <c r="J13" s="14" t="e">
        <f t="shared" si="0"/>
        <v>#REF!</v>
      </c>
      <c r="K13" s="14">
        <f t="shared" si="0"/>
        <v>0</v>
      </c>
      <c r="L13" s="14" t="e">
        <f t="shared" si="0"/>
        <v>#REF!</v>
      </c>
    </row>
  </sheetData>
  <sheetProtection/>
  <mergeCells count="4">
    <mergeCell ref="B3:D3"/>
    <mergeCell ref="F3:H3"/>
    <mergeCell ref="A1:L1"/>
    <mergeCell ref="J3:L3"/>
  </mergeCells>
  <printOptions gridLines="1"/>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G229"/>
  <sheetViews>
    <sheetView showGridLines="0" zoomScale="80" zoomScaleNormal="80" zoomScalePageLayoutView="0" workbookViewId="0" topLeftCell="A1">
      <pane xSplit="2" ySplit="12" topLeftCell="C13" activePane="bottomRight" state="frozen"/>
      <selection pane="topLeft" activeCell="A1" sqref="A1"/>
      <selection pane="topRight" activeCell="C1" sqref="C1"/>
      <selection pane="bottomLeft" activeCell="A9" sqref="A9"/>
      <selection pane="bottomRight" activeCell="H2" sqref="H2"/>
    </sheetView>
  </sheetViews>
  <sheetFormatPr defaultColWidth="11.421875" defaultRowHeight="12.75"/>
  <cols>
    <col min="1" max="1" width="12.28125" style="1" customWidth="1"/>
    <col min="2" max="2" width="30.421875" style="1" customWidth="1"/>
    <col min="3" max="4" width="23.57421875" style="1" customWidth="1"/>
    <col min="5" max="5" width="24.00390625" style="1" customWidth="1"/>
    <col min="6" max="6" width="22.28125" style="1" customWidth="1"/>
    <col min="7" max="7" width="23.7109375" style="1" customWidth="1"/>
    <col min="8" max="16384" width="11.421875" style="1" customWidth="1"/>
  </cols>
  <sheetData>
    <row r="1" spans="1:7" ht="37.5" customHeight="1">
      <c r="A1" s="836" t="s">
        <v>580</v>
      </c>
      <c r="B1" s="836"/>
      <c r="C1" s="836"/>
      <c r="D1" s="836"/>
      <c r="E1" s="836"/>
      <c r="F1" s="378" t="str">
        <f>DATOS!A3</f>
        <v>MUNICIPALIDAD DE FLORES</v>
      </c>
      <c r="G1" s="15"/>
    </row>
    <row r="2" spans="1:7" ht="27">
      <c r="A2" s="240"/>
      <c r="B2" s="240"/>
      <c r="C2" s="367" t="s">
        <v>614</v>
      </c>
      <c r="D2" s="240"/>
      <c r="E2" s="240"/>
      <c r="F2" s="15"/>
      <c r="G2" s="15"/>
    </row>
    <row r="3" spans="1:7" s="370" customFormat="1" ht="40.5" customHeight="1" thickBot="1">
      <c r="A3" s="389" t="s">
        <v>124</v>
      </c>
      <c r="B3" s="390"/>
      <c r="C3" s="390"/>
      <c r="D3" s="368"/>
      <c r="E3" s="368"/>
      <c r="F3" s="369"/>
      <c r="G3" s="369"/>
    </row>
    <row r="4" spans="1:7" ht="26.25" customHeight="1">
      <c r="A4" s="837" t="s">
        <v>196</v>
      </c>
      <c r="B4" s="838"/>
      <c r="C4" s="771">
        <f>INGRESOS!B132+INGRESOS!C132</f>
        <v>0</v>
      </c>
      <c r="D4" s="170"/>
      <c r="E4" s="172" t="s">
        <v>309</v>
      </c>
      <c r="F4" s="169"/>
      <c r="G4" s="15"/>
    </row>
    <row r="5" spans="1:6" s="15" customFormat="1" ht="26.25" customHeight="1" thickBot="1">
      <c r="A5" s="839" t="s">
        <v>200</v>
      </c>
      <c r="B5" s="840"/>
      <c r="C5" s="772">
        <f>INGRESOS!B212+INGRESOS!C212</f>
        <v>0</v>
      </c>
      <c r="D5" s="170"/>
      <c r="E5" s="172"/>
      <c r="F5" s="169"/>
    </row>
    <row r="6" spans="1:7" ht="12.75">
      <c r="A6" s="753"/>
      <c r="B6" s="770"/>
      <c r="C6" s="762" t="s">
        <v>168</v>
      </c>
      <c r="D6" s="762" t="s">
        <v>489</v>
      </c>
      <c r="E6" s="762" t="s">
        <v>578</v>
      </c>
      <c r="F6" s="754"/>
      <c r="G6" s="765" t="s">
        <v>168</v>
      </c>
    </row>
    <row r="7" spans="1:7" ht="12.75">
      <c r="A7" s="773"/>
      <c r="B7" s="774"/>
      <c r="C7" s="766" t="s">
        <v>181</v>
      </c>
      <c r="D7" s="766" t="s">
        <v>923</v>
      </c>
      <c r="E7" s="766"/>
      <c r="F7" s="775" t="s">
        <v>570</v>
      </c>
      <c r="G7" s="767"/>
    </row>
    <row r="8" spans="1:7" ht="12.75">
      <c r="A8" s="757" t="s">
        <v>312</v>
      </c>
      <c r="B8" s="776" t="s">
        <v>577</v>
      </c>
      <c r="C8" s="777">
        <v>2013</v>
      </c>
      <c r="D8" s="777"/>
      <c r="E8" s="777">
        <v>2014</v>
      </c>
      <c r="F8" s="775" t="s">
        <v>571</v>
      </c>
      <c r="G8" s="767" t="s">
        <v>310</v>
      </c>
    </row>
    <row r="9" spans="1:7" ht="12.75">
      <c r="A9" s="755"/>
      <c r="B9" s="745"/>
      <c r="C9" s="745"/>
      <c r="D9" s="745"/>
      <c r="E9" s="745"/>
      <c r="F9" s="778" t="s">
        <v>924</v>
      </c>
      <c r="G9" s="779" t="s">
        <v>922</v>
      </c>
    </row>
    <row r="10" spans="1:7" ht="12.75">
      <c r="A10" s="755"/>
      <c r="B10" s="241" t="s">
        <v>117</v>
      </c>
      <c r="C10" s="242">
        <f>C11-C12</f>
        <v>0</v>
      </c>
      <c r="D10" s="242">
        <f>D11-D12</f>
        <v>0</v>
      </c>
      <c r="E10" s="242">
        <f>E11-E12</f>
        <v>0</v>
      </c>
      <c r="F10" s="249">
        <f>F11-F12</f>
        <v>0</v>
      </c>
      <c r="G10" s="250">
        <f>(C10+D10+F10)-E10</f>
        <v>0</v>
      </c>
    </row>
    <row r="11" spans="1:7" ht="13.5" thickBot="1">
      <c r="A11" s="757"/>
      <c r="B11" s="241" t="s">
        <v>116</v>
      </c>
      <c r="C11" s="550">
        <f>C5</f>
        <v>0</v>
      </c>
      <c r="D11" s="550">
        <f>INGRESOS!B132</f>
        <v>0</v>
      </c>
      <c r="E11" s="550">
        <f>EGRESOS!B79</f>
        <v>0</v>
      </c>
      <c r="F11" s="551">
        <f>INGRESOS!C132</f>
        <v>0</v>
      </c>
      <c r="G11" s="552">
        <f>(C11+D11+F11)-E11</f>
        <v>0</v>
      </c>
    </row>
    <row r="12" spans="1:7" ht="22.5" customHeight="1" thickBot="1">
      <c r="A12" s="553"/>
      <c r="B12" s="234"/>
      <c r="C12" s="235">
        <f>SUM(C13:C299)</f>
        <v>0</v>
      </c>
      <c r="D12" s="235">
        <f>SUM(D13:D299)</f>
        <v>0</v>
      </c>
      <c r="E12" s="235">
        <f>SUM(E13:E299)</f>
        <v>0</v>
      </c>
      <c r="F12" s="235">
        <f>SUM(F13:F299)</f>
        <v>0</v>
      </c>
      <c r="G12" s="235">
        <f>SUM(G13:G299)</f>
        <v>0</v>
      </c>
    </row>
    <row r="13" spans="1:7" ht="12.75">
      <c r="A13" s="319" t="s">
        <v>579</v>
      </c>
      <c r="B13" s="320" t="s">
        <v>174</v>
      </c>
      <c r="C13" s="321">
        <v>0</v>
      </c>
      <c r="D13" s="321">
        <v>0</v>
      </c>
      <c r="E13" s="321">
        <v>0</v>
      </c>
      <c r="F13" s="321">
        <v>0</v>
      </c>
      <c r="G13" s="322">
        <f aca="true" t="shared" si="0" ref="G13:G75">+C13+D13-E13+F13</f>
        <v>0</v>
      </c>
    </row>
    <row r="14" spans="1:7" ht="12.75">
      <c r="A14" s="310" t="s">
        <v>579</v>
      </c>
      <c r="B14" s="217" t="s">
        <v>174</v>
      </c>
      <c r="C14" s="21">
        <v>0</v>
      </c>
      <c r="D14" s="21">
        <v>0</v>
      </c>
      <c r="E14" s="21">
        <v>0</v>
      </c>
      <c r="F14" s="21">
        <v>0</v>
      </c>
      <c r="G14" s="311">
        <f t="shared" si="0"/>
        <v>0</v>
      </c>
    </row>
    <row r="15" spans="1:7" ht="12.75">
      <c r="A15" s="310" t="s">
        <v>579</v>
      </c>
      <c r="B15" s="217" t="s">
        <v>174</v>
      </c>
      <c r="C15" s="21">
        <v>0</v>
      </c>
      <c r="D15" s="21">
        <v>0</v>
      </c>
      <c r="E15" s="21">
        <v>0</v>
      </c>
      <c r="F15" s="21">
        <v>0</v>
      </c>
      <c r="G15" s="311">
        <f t="shared" si="0"/>
        <v>0</v>
      </c>
    </row>
    <row r="16" spans="1:7" ht="12.75">
      <c r="A16" s="310" t="s">
        <v>579</v>
      </c>
      <c r="B16" s="217" t="s">
        <v>174</v>
      </c>
      <c r="C16" s="21">
        <v>0</v>
      </c>
      <c r="D16" s="21">
        <v>0</v>
      </c>
      <c r="E16" s="21">
        <v>0</v>
      </c>
      <c r="F16" s="21">
        <v>0</v>
      </c>
      <c r="G16" s="311">
        <f t="shared" si="0"/>
        <v>0</v>
      </c>
    </row>
    <row r="17" spans="1:7" ht="12.75">
      <c r="A17" s="310" t="s">
        <v>579</v>
      </c>
      <c r="B17" s="217" t="s">
        <v>174</v>
      </c>
      <c r="C17" s="21">
        <v>0</v>
      </c>
      <c r="D17" s="21">
        <v>0</v>
      </c>
      <c r="E17" s="21">
        <v>0</v>
      </c>
      <c r="F17" s="21">
        <v>0</v>
      </c>
      <c r="G17" s="311">
        <f t="shared" si="0"/>
        <v>0</v>
      </c>
    </row>
    <row r="18" spans="1:7" ht="12.75">
      <c r="A18" s="310" t="s">
        <v>579</v>
      </c>
      <c r="B18" s="217" t="s">
        <v>174</v>
      </c>
      <c r="C18" s="21">
        <v>0</v>
      </c>
      <c r="D18" s="21">
        <v>0</v>
      </c>
      <c r="E18" s="21">
        <v>0</v>
      </c>
      <c r="F18" s="21">
        <v>0</v>
      </c>
      <c r="G18" s="311">
        <f t="shared" si="0"/>
        <v>0</v>
      </c>
    </row>
    <row r="19" spans="1:7" ht="12.75">
      <c r="A19" s="310" t="s">
        <v>579</v>
      </c>
      <c r="B19" s="217" t="s">
        <v>174</v>
      </c>
      <c r="C19" s="21">
        <v>0</v>
      </c>
      <c r="D19" s="21">
        <v>0</v>
      </c>
      <c r="E19" s="21">
        <v>0</v>
      </c>
      <c r="F19" s="21">
        <v>0</v>
      </c>
      <c r="G19" s="311">
        <f t="shared" si="0"/>
        <v>0</v>
      </c>
    </row>
    <row r="20" spans="1:7" ht="12.75">
      <c r="A20" s="310" t="s">
        <v>579</v>
      </c>
      <c r="B20" s="217" t="s">
        <v>174</v>
      </c>
      <c r="C20" s="21">
        <v>0</v>
      </c>
      <c r="D20" s="21">
        <v>0</v>
      </c>
      <c r="E20" s="21">
        <v>0</v>
      </c>
      <c r="F20" s="21">
        <v>0</v>
      </c>
      <c r="G20" s="311">
        <f t="shared" si="0"/>
        <v>0</v>
      </c>
    </row>
    <row r="21" spans="1:7" ht="12.75">
      <c r="A21" s="310" t="s">
        <v>579</v>
      </c>
      <c r="B21" s="217" t="s">
        <v>174</v>
      </c>
      <c r="C21" s="21">
        <v>0</v>
      </c>
      <c r="D21" s="21">
        <v>0</v>
      </c>
      <c r="E21" s="21">
        <v>0</v>
      </c>
      <c r="F21" s="21">
        <v>0</v>
      </c>
      <c r="G21" s="311">
        <f t="shared" si="0"/>
        <v>0</v>
      </c>
    </row>
    <row r="22" spans="1:7" ht="12.75">
      <c r="A22" s="310" t="s">
        <v>579</v>
      </c>
      <c r="B22" s="217" t="s">
        <v>174</v>
      </c>
      <c r="C22" s="21">
        <v>0</v>
      </c>
      <c r="D22" s="21">
        <v>0</v>
      </c>
      <c r="E22" s="21">
        <v>0</v>
      </c>
      <c r="F22" s="21">
        <v>0</v>
      </c>
      <c r="G22" s="311">
        <f t="shared" si="0"/>
        <v>0</v>
      </c>
    </row>
    <row r="23" spans="1:7" ht="12.75">
      <c r="A23" s="310" t="s">
        <v>579</v>
      </c>
      <c r="B23" s="217" t="s">
        <v>174</v>
      </c>
      <c r="C23" s="21">
        <v>0</v>
      </c>
      <c r="D23" s="21">
        <v>0</v>
      </c>
      <c r="E23" s="21">
        <v>0</v>
      </c>
      <c r="F23" s="21">
        <v>0</v>
      </c>
      <c r="G23" s="311">
        <f t="shared" si="0"/>
        <v>0</v>
      </c>
    </row>
    <row r="24" spans="1:7" ht="12.75">
      <c r="A24" s="310" t="s">
        <v>579</v>
      </c>
      <c r="B24" s="217" t="s">
        <v>174</v>
      </c>
      <c r="C24" s="21">
        <v>0</v>
      </c>
      <c r="D24" s="21">
        <v>0</v>
      </c>
      <c r="E24" s="21">
        <v>0</v>
      </c>
      <c r="F24" s="21">
        <v>0</v>
      </c>
      <c r="G24" s="311">
        <f t="shared" si="0"/>
        <v>0</v>
      </c>
    </row>
    <row r="25" spans="1:7" ht="12.75">
      <c r="A25" s="310" t="s">
        <v>579</v>
      </c>
      <c r="B25" s="217" t="s">
        <v>174</v>
      </c>
      <c r="C25" s="21">
        <v>0</v>
      </c>
      <c r="D25" s="21">
        <v>0</v>
      </c>
      <c r="E25" s="21">
        <v>0</v>
      </c>
      <c r="F25" s="21">
        <v>0</v>
      </c>
      <c r="G25" s="311">
        <f t="shared" si="0"/>
        <v>0</v>
      </c>
    </row>
    <row r="26" spans="1:7" ht="12.75">
      <c r="A26" s="310" t="s">
        <v>579</v>
      </c>
      <c r="B26" s="217" t="s">
        <v>174</v>
      </c>
      <c r="C26" s="21">
        <v>0</v>
      </c>
      <c r="D26" s="21">
        <v>0</v>
      </c>
      <c r="E26" s="21">
        <v>0</v>
      </c>
      <c r="F26" s="21">
        <v>0</v>
      </c>
      <c r="G26" s="311">
        <f t="shared" si="0"/>
        <v>0</v>
      </c>
    </row>
    <row r="27" spans="1:7" ht="12.75">
      <c r="A27" s="310" t="s">
        <v>579</v>
      </c>
      <c r="B27" s="217" t="s">
        <v>174</v>
      </c>
      <c r="C27" s="21">
        <v>0</v>
      </c>
      <c r="D27" s="21">
        <v>0</v>
      </c>
      <c r="E27" s="21">
        <v>0</v>
      </c>
      <c r="F27" s="21">
        <v>0</v>
      </c>
      <c r="G27" s="311">
        <f t="shared" si="0"/>
        <v>0</v>
      </c>
    </row>
    <row r="28" spans="1:7" ht="12.75">
      <c r="A28" s="310" t="s">
        <v>579</v>
      </c>
      <c r="B28" s="217" t="s">
        <v>174</v>
      </c>
      <c r="C28" s="21">
        <v>0</v>
      </c>
      <c r="D28" s="21">
        <v>0</v>
      </c>
      <c r="E28" s="21">
        <v>0</v>
      </c>
      <c r="F28" s="21">
        <v>0</v>
      </c>
      <c r="G28" s="311">
        <f t="shared" si="0"/>
        <v>0</v>
      </c>
    </row>
    <row r="29" spans="1:7" ht="12.75">
      <c r="A29" s="310" t="s">
        <v>579</v>
      </c>
      <c r="B29" s="217" t="s">
        <v>174</v>
      </c>
      <c r="C29" s="21">
        <v>0</v>
      </c>
      <c r="D29" s="21">
        <v>0</v>
      </c>
      <c r="E29" s="21">
        <v>0</v>
      </c>
      <c r="F29" s="21">
        <v>0</v>
      </c>
      <c r="G29" s="311">
        <f t="shared" si="0"/>
        <v>0</v>
      </c>
    </row>
    <row r="30" spans="1:7" ht="12.75">
      <c r="A30" s="310" t="s">
        <v>579</v>
      </c>
      <c r="B30" s="217" t="s">
        <v>174</v>
      </c>
      <c r="C30" s="21">
        <v>0</v>
      </c>
      <c r="D30" s="21">
        <v>0</v>
      </c>
      <c r="E30" s="21">
        <v>0</v>
      </c>
      <c r="F30" s="21">
        <v>0</v>
      </c>
      <c r="G30" s="311">
        <f t="shared" si="0"/>
        <v>0</v>
      </c>
    </row>
    <row r="31" spans="1:7" ht="12.75">
      <c r="A31" s="310" t="s">
        <v>579</v>
      </c>
      <c r="B31" s="217" t="s">
        <v>174</v>
      </c>
      <c r="C31" s="21">
        <v>0</v>
      </c>
      <c r="D31" s="21">
        <v>0</v>
      </c>
      <c r="E31" s="21">
        <v>0</v>
      </c>
      <c r="F31" s="21">
        <v>0</v>
      </c>
      <c r="G31" s="311">
        <f t="shared" si="0"/>
        <v>0</v>
      </c>
    </row>
    <row r="32" spans="1:7" ht="12.75">
      <c r="A32" s="310" t="s">
        <v>579</v>
      </c>
      <c r="B32" s="217" t="s">
        <v>174</v>
      </c>
      <c r="C32" s="21">
        <v>0</v>
      </c>
      <c r="D32" s="21">
        <v>0</v>
      </c>
      <c r="E32" s="21">
        <v>0</v>
      </c>
      <c r="F32" s="21">
        <v>0</v>
      </c>
      <c r="G32" s="311">
        <f t="shared" si="0"/>
        <v>0</v>
      </c>
    </row>
    <row r="33" spans="1:7" ht="12.75">
      <c r="A33" s="310" t="s">
        <v>579</v>
      </c>
      <c r="B33" s="217" t="s">
        <v>174</v>
      </c>
      <c r="C33" s="21">
        <v>0</v>
      </c>
      <c r="D33" s="21">
        <v>0</v>
      </c>
      <c r="E33" s="21">
        <v>0</v>
      </c>
      <c r="F33" s="21">
        <v>0</v>
      </c>
      <c r="G33" s="311">
        <f t="shared" si="0"/>
        <v>0</v>
      </c>
    </row>
    <row r="34" spans="1:7" ht="12.75">
      <c r="A34" s="310" t="s">
        <v>579</v>
      </c>
      <c r="B34" s="217" t="s">
        <v>174</v>
      </c>
      <c r="C34" s="21">
        <v>0</v>
      </c>
      <c r="D34" s="21">
        <v>0</v>
      </c>
      <c r="E34" s="21">
        <v>0</v>
      </c>
      <c r="F34" s="21">
        <v>0</v>
      </c>
      <c r="G34" s="311">
        <f t="shared" si="0"/>
        <v>0</v>
      </c>
    </row>
    <row r="35" spans="1:7" ht="12.75">
      <c r="A35" s="310" t="s">
        <v>579</v>
      </c>
      <c r="B35" s="217" t="s">
        <v>174</v>
      </c>
      <c r="C35" s="21">
        <v>0</v>
      </c>
      <c r="D35" s="21">
        <v>0</v>
      </c>
      <c r="E35" s="21">
        <v>0</v>
      </c>
      <c r="F35" s="21">
        <v>0</v>
      </c>
      <c r="G35" s="311">
        <f t="shared" si="0"/>
        <v>0</v>
      </c>
    </row>
    <row r="36" spans="1:7" ht="12.75">
      <c r="A36" s="310" t="s">
        <v>579</v>
      </c>
      <c r="B36" s="217" t="s">
        <v>174</v>
      </c>
      <c r="C36" s="21">
        <v>0</v>
      </c>
      <c r="D36" s="21">
        <v>0</v>
      </c>
      <c r="E36" s="21">
        <v>0</v>
      </c>
      <c r="F36" s="21">
        <v>0</v>
      </c>
      <c r="G36" s="311">
        <f t="shared" si="0"/>
        <v>0</v>
      </c>
    </row>
    <row r="37" spans="1:7" ht="12.75">
      <c r="A37" s="310" t="s">
        <v>579</v>
      </c>
      <c r="B37" s="217" t="s">
        <v>174</v>
      </c>
      <c r="C37" s="21">
        <v>0</v>
      </c>
      <c r="D37" s="21">
        <v>0</v>
      </c>
      <c r="E37" s="21">
        <v>0</v>
      </c>
      <c r="F37" s="21">
        <v>0</v>
      </c>
      <c r="G37" s="311">
        <f t="shared" si="0"/>
        <v>0</v>
      </c>
    </row>
    <row r="38" spans="1:7" ht="12.75">
      <c r="A38" s="310" t="s">
        <v>579</v>
      </c>
      <c r="B38" s="217" t="s">
        <v>174</v>
      </c>
      <c r="C38" s="21">
        <v>0</v>
      </c>
      <c r="D38" s="21">
        <v>0</v>
      </c>
      <c r="E38" s="21">
        <v>0</v>
      </c>
      <c r="F38" s="21">
        <v>0</v>
      </c>
      <c r="G38" s="311">
        <f t="shared" si="0"/>
        <v>0</v>
      </c>
    </row>
    <row r="39" spans="1:7" ht="12.75">
      <c r="A39" s="310" t="s">
        <v>579</v>
      </c>
      <c r="B39" s="217" t="s">
        <v>174</v>
      </c>
      <c r="C39" s="21">
        <v>0</v>
      </c>
      <c r="D39" s="21">
        <v>0</v>
      </c>
      <c r="E39" s="21">
        <v>0</v>
      </c>
      <c r="F39" s="21">
        <v>0</v>
      </c>
      <c r="G39" s="311">
        <f t="shared" si="0"/>
        <v>0</v>
      </c>
    </row>
    <row r="40" spans="1:7" ht="12.75">
      <c r="A40" s="310" t="s">
        <v>579</v>
      </c>
      <c r="B40" s="217" t="s">
        <v>174</v>
      </c>
      <c r="C40" s="21">
        <v>0</v>
      </c>
      <c r="D40" s="21">
        <v>0</v>
      </c>
      <c r="E40" s="21">
        <v>0</v>
      </c>
      <c r="F40" s="21">
        <v>0</v>
      </c>
      <c r="G40" s="311">
        <f t="shared" si="0"/>
        <v>0</v>
      </c>
    </row>
    <row r="41" spans="1:7" ht="12.75">
      <c r="A41" s="310" t="s">
        <v>579</v>
      </c>
      <c r="B41" s="217" t="s">
        <v>174</v>
      </c>
      <c r="C41" s="21">
        <v>0</v>
      </c>
      <c r="D41" s="21">
        <v>0</v>
      </c>
      <c r="E41" s="21">
        <v>0</v>
      </c>
      <c r="F41" s="21">
        <v>0</v>
      </c>
      <c r="G41" s="311">
        <f t="shared" si="0"/>
        <v>0</v>
      </c>
    </row>
    <row r="42" spans="1:7" ht="12.75">
      <c r="A42" s="310" t="s">
        <v>579</v>
      </c>
      <c r="B42" s="217" t="s">
        <v>174</v>
      </c>
      <c r="C42" s="21">
        <v>0</v>
      </c>
      <c r="D42" s="21">
        <v>0</v>
      </c>
      <c r="E42" s="21">
        <v>0</v>
      </c>
      <c r="F42" s="21">
        <v>0</v>
      </c>
      <c r="G42" s="311">
        <f t="shared" si="0"/>
        <v>0</v>
      </c>
    </row>
    <row r="43" spans="1:7" ht="12.75">
      <c r="A43" s="310" t="s">
        <v>579</v>
      </c>
      <c r="B43" s="217" t="s">
        <v>174</v>
      </c>
      <c r="C43" s="21">
        <v>0</v>
      </c>
      <c r="D43" s="21">
        <v>0</v>
      </c>
      <c r="E43" s="21">
        <v>0</v>
      </c>
      <c r="F43" s="21">
        <v>0</v>
      </c>
      <c r="G43" s="311">
        <f t="shared" si="0"/>
        <v>0</v>
      </c>
    </row>
    <row r="44" spans="1:7" ht="12.75">
      <c r="A44" s="310" t="s">
        <v>579</v>
      </c>
      <c r="B44" s="217" t="s">
        <v>174</v>
      </c>
      <c r="C44" s="21">
        <v>0</v>
      </c>
      <c r="D44" s="21">
        <v>0</v>
      </c>
      <c r="E44" s="21">
        <v>0</v>
      </c>
      <c r="F44" s="21">
        <v>0</v>
      </c>
      <c r="G44" s="311">
        <f t="shared" si="0"/>
        <v>0</v>
      </c>
    </row>
    <row r="45" spans="1:7" ht="12.75">
      <c r="A45" s="310" t="s">
        <v>579</v>
      </c>
      <c r="B45" s="217" t="s">
        <v>174</v>
      </c>
      <c r="C45" s="21">
        <v>0</v>
      </c>
      <c r="D45" s="21">
        <v>0</v>
      </c>
      <c r="E45" s="21">
        <v>0</v>
      </c>
      <c r="F45" s="21">
        <v>0</v>
      </c>
      <c r="G45" s="311">
        <f t="shared" si="0"/>
        <v>0</v>
      </c>
    </row>
    <row r="46" spans="1:7" ht="12.75">
      <c r="A46" s="310" t="s">
        <v>579</v>
      </c>
      <c r="B46" s="217" t="s">
        <v>174</v>
      </c>
      <c r="C46" s="21">
        <v>0</v>
      </c>
      <c r="D46" s="21">
        <v>0</v>
      </c>
      <c r="E46" s="21">
        <v>0</v>
      </c>
      <c r="F46" s="21">
        <v>0</v>
      </c>
      <c r="G46" s="311">
        <f t="shared" si="0"/>
        <v>0</v>
      </c>
    </row>
    <row r="47" spans="1:7" ht="12.75">
      <c r="A47" s="310" t="s">
        <v>579</v>
      </c>
      <c r="B47" s="217" t="s">
        <v>174</v>
      </c>
      <c r="C47" s="21">
        <v>0</v>
      </c>
      <c r="D47" s="21">
        <v>0</v>
      </c>
      <c r="E47" s="21">
        <v>0</v>
      </c>
      <c r="F47" s="21">
        <v>0</v>
      </c>
      <c r="G47" s="311">
        <f t="shared" si="0"/>
        <v>0</v>
      </c>
    </row>
    <row r="48" spans="1:7" ht="12.75">
      <c r="A48" s="310" t="s">
        <v>579</v>
      </c>
      <c r="B48" s="217" t="s">
        <v>174</v>
      </c>
      <c r="C48" s="21">
        <v>0</v>
      </c>
      <c r="D48" s="21">
        <v>0</v>
      </c>
      <c r="E48" s="21">
        <v>0</v>
      </c>
      <c r="F48" s="21">
        <v>0</v>
      </c>
      <c r="G48" s="311">
        <f t="shared" si="0"/>
        <v>0</v>
      </c>
    </row>
    <row r="49" spans="1:7" ht="12.75">
      <c r="A49" s="310" t="s">
        <v>579</v>
      </c>
      <c r="B49" s="217" t="s">
        <v>174</v>
      </c>
      <c r="C49" s="21">
        <v>0</v>
      </c>
      <c r="D49" s="21">
        <v>0</v>
      </c>
      <c r="E49" s="21">
        <v>0</v>
      </c>
      <c r="F49" s="21">
        <v>0</v>
      </c>
      <c r="G49" s="311">
        <f t="shared" si="0"/>
        <v>0</v>
      </c>
    </row>
    <row r="50" spans="1:7" ht="12.75">
      <c r="A50" s="310" t="s">
        <v>579</v>
      </c>
      <c r="B50" s="217" t="s">
        <v>174</v>
      </c>
      <c r="C50" s="21">
        <v>0</v>
      </c>
      <c r="D50" s="21">
        <v>0</v>
      </c>
      <c r="E50" s="21">
        <v>0</v>
      </c>
      <c r="F50" s="21">
        <v>0</v>
      </c>
      <c r="G50" s="311">
        <f aca="true" t="shared" si="1" ref="G50:G69">+C50+D50-E50+F50</f>
        <v>0</v>
      </c>
    </row>
    <row r="51" spans="1:7" ht="12.75">
      <c r="A51" s="310" t="s">
        <v>579</v>
      </c>
      <c r="B51" s="217" t="s">
        <v>174</v>
      </c>
      <c r="C51" s="21">
        <v>0</v>
      </c>
      <c r="D51" s="21">
        <v>0</v>
      </c>
      <c r="E51" s="21">
        <v>0</v>
      </c>
      <c r="F51" s="21">
        <v>0</v>
      </c>
      <c r="G51" s="311">
        <f t="shared" si="1"/>
        <v>0</v>
      </c>
    </row>
    <row r="52" spans="1:7" ht="12.75">
      <c r="A52" s="310" t="s">
        <v>579</v>
      </c>
      <c r="B52" s="217" t="s">
        <v>174</v>
      </c>
      <c r="C52" s="21">
        <v>0</v>
      </c>
      <c r="D52" s="21">
        <v>0</v>
      </c>
      <c r="E52" s="21">
        <v>0</v>
      </c>
      <c r="F52" s="21">
        <v>0</v>
      </c>
      <c r="G52" s="311">
        <f t="shared" si="1"/>
        <v>0</v>
      </c>
    </row>
    <row r="53" spans="1:7" ht="12.75">
      <c r="A53" s="310" t="s">
        <v>579</v>
      </c>
      <c r="B53" s="217" t="s">
        <v>174</v>
      </c>
      <c r="C53" s="21">
        <v>0</v>
      </c>
      <c r="D53" s="21">
        <v>0</v>
      </c>
      <c r="E53" s="21">
        <v>0</v>
      </c>
      <c r="F53" s="21">
        <v>0</v>
      </c>
      <c r="G53" s="311">
        <f t="shared" si="1"/>
        <v>0</v>
      </c>
    </row>
    <row r="54" spans="1:7" ht="12.75">
      <c r="A54" s="310" t="s">
        <v>579</v>
      </c>
      <c r="B54" s="217" t="s">
        <v>174</v>
      </c>
      <c r="C54" s="21">
        <v>0</v>
      </c>
      <c r="D54" s="21">
        <v>0</v>
      </c>
      <c r="E54" s="21">
        <v>0</v>
      </c>
      <c r="F54" s="21">
        <v>0</v>
      </c>
      <c r="G54" s="311">
        <f t="shared" si="1"/>
        <v>0</v>
      </c>
    </row>
    <row r="55" spans="1:7" ht="12.75">
      <c r="A55" s="310" t="s">
        <v>579</v>
      </c>
      <c r="B55" s="217" t="s">
        <v>174</v>
      </c>
      <c r="C55" s="21">
        <v>0</v>
      </c>
      <c r="D55" s="21">
        <v>0</v>
      </c>
      <c r="E55" s="21">
        <v>0</v>
      </c>
      <c r="F55" s="21">
        <v>0</v>
      </c>
      <c r="G55" s="311">
        <f t="shared" si="1"/>
        <v>0</v>
      </c>
    </row>
    <row r="56" spans="1:7" ht="12.75">
      <c r="A56" s="310" t="s">
        <v>579</v>
      </c>
      <c r="B56" s="217" t="s">
        <v>174</v>
      </c>
      <c r="C56" s="21">
        <v>0</v>
      </c>
      <c r="D56" s="21">
        <v>0</v>
      </c>
      <c r="E56" s="21">
        <v>0</v>
      </c>
      <c r="F56" s="21">
        <v>0</v>
      </c>
      <c r="G56" s="311">
        <f t="shared" si="1"/>
        <v>0</v>
      </c>
    </row>
    <row r="57" spans="1:7" ht="12.75">
      <c r="A57" s="310" t="s">
        <v>579</v>
      </c>
      <c r="B57" s="217" t="s">
        <v>174</v>
      </c>
      <c r="C57" s="21">
        <v>0</v>
      </c>
      <c r="D57" s="21">
        <v>0</v>
      </c>
      <c r="E57" s="21">
        <v>0</v>
      </c>
      <c r="F57" s="21">
        <v>0</v>
      </c>
      <c r="G57" s="311">
        <f t="shared" si="1"/>
        <v>0</v>
      </c>
    </row>
    <row r="58" spans="1:7" ht="12.75">
      <c r="A58" s="310" t="s">
        <v>579</v>
      </c>
      <c r="B58" s="217" t="s">
        <v>174</v>
      </c>
      <c r="C58" s="21">
        <v>0</v>
      </c>
      <c r="D58" s="21">
        <v>0</v>
      </c>
      <c r="E58" s="21">
        <v>0</v>
      </c>
      <c r="F58" s="21">
        <v>0</v>
      </c>
      <c r="G58" s="311">
        <f t="shared" si="1"/>
        <v>0</v>
      </c>
    </row>
    <row r="59" spans="1:7" ht="12.75">
      <c r="A59" s="310" t="s">
        <v>579</v>
      </c>
      <c r="B59" s="217" t="s">
        <v>174</v>
      </c>
      <c r="C59" s="21">
        <v>0</v>
      </c>
      <c r="D59" s="21">
        <v>0</v>
      </c>
      <c r="E59" s="21">
        <v>0</v>
      </c>
      <c r="F59" s="21">
        <v>0</v>
      </c>
      <c r="G59" s="311">
        <f t="shared" si="1"/>
        <v>0</v>
      </c>
    </row>
    <row r="60" spans="1:7" ht="12.75">
      <c r="A60" s="310" t="s">
        <v>579</v>
      </c>
      <c r="B60" s="217" t="s">
        <v>174</v>
      </c>
      <c r="C60" s="21">
        <v>0</v>
      </c>
      <c r="D60" s="21">
        <v>0</v>
      </c>
      <c r="E60" s="21">
        <v>0</v>
      </c>
      <c r="F60" s="21">
        <v>0</v>
      </c>
      <c r="G60" s="311">
        <f t="shared" si="1"/>
        <v>0</v>
      </c>
    </row>
    <row r="61" spans="1:7" ht="12.75">
      <c r="A61" s="310" t="s">
        <v>579</v>
      </c>
      <c r="B61" s="217" t="s">
        <v>174</v>
      </c>
      <c r="C61" s="21">
        <v>0</v>
      </c>
      <c r="D61" s="21">
        <v>0</v>
      </c>
      <c r="E61" s="21">
        <v>0</v>
      </c>
      <c r="F61" s="21">
        <v>0</v>
      </c>
      <c r="G61" s="311">
        <f t="shared" si="1"/>
        <v>0</v>
      </c>
    </row>
    <row r="62" spans="1:7" ht="12.75">
      <c r="A62" s="310" t="s">
        <v>579</v>
      </c>
      <c r="B62" s="217" t="s">
        <v>174</v>
      </c>
      <c r="C62" s="21">
        <v>0</v>
      </c>
      <c r="D62" s="21">
        <v>0</v>
      </c>
      <c r="E62" s="21">
        <v>0</v>
      </c>
      <c r="F62" s="21">
        <v>0</v>
      </c>
      <c r="G62" s="311">
        <f t="shared" si="1"/>
        <v>0</v>
      </c>
    </row>
    <row r="63" spans="1:7" ht="12.75">
      <c r="A63" s="310" t="s">
        <v>579</v>
      </c>
      <c r="B63" s="217" t="s">
        <v>174</v>
      </c>
      <c r="C63" s="21">
        <v>0</v>
      </c>
      <c r="D63" s="21">
        <v>0</v>
      </c>
      <c r="E63" s="21">
        <v>0</v>
      </c>
      <c r="F63" s="21">
        <v>0</v>
      </c>
      <c r="G63" s="311">
        <f t="shared" si="1"/>
        <v>0</v>
      </c>
    </row>
    <row r="64" spans="1:7" ht="12.75">
      <c r="A64" s="310" t="s">
        <v>579</v>
      </c>
      <c r="B64" s="217" t="s">
        <v>174</v>
      </c>
      <c r="C64" s="21">
        <v>0</v>
      </c>
      <c r="D64" s="21">
        <v>0</v>
      </c>
      <c r="E64" s="21">
        <v>0</v>
      </c>
      <c r="F64" s="21">
        <v>0</v>
      </c>
      <c r="G64" s="311">
        <f t="shared" si="1"/>
        <v>0</v>
      </c>
    </row>
    <row r="65" spans="1:7" ht="12.75">
      <c r="A65" s="310" t="s">
        <v>579</v>
      </c>
      <c r="B65" s="217" t="s">
        <v>174</v>
      </c>
      <c r="C65" s="21">
        <v>0</v>
      </c>
      <c r="D65" s="21">
        <v>0</v>
      </c>
      <c r="E65" s="21">
        <v>0</v>
      </c>
      <c r="F65" s="21">
        <v>0</v>
      </c>
      <c r="G65" s="311">
        <f t="shared" si="1"/>
        <v>0</v>
      </c>
    </row>
    <row r="66" spans="1:7" ht="12.75">
      <c r="A66" s="310" t="s">
        <v>579</v>
      </c>
      <c r="B66" s="217" t="s">
        <v>174</v>
      </c>
      <c r="C66" s="21">
        <v>0</v>
      </c>
      <c r="D66" s="21">
        <v>0</v>
      </c>
      <c r="E66" s="21">
        <v>0</v>
      </c>
      <c r="F66" s="21">
        <v>0</v>
      </c>
      <c r="G66" s="311">
        <f t="shared" si="1"/>
        <v>0</v>
      </c>
    </row>
    <row r="67" spans="1:7" ht="12.75">
      <c r="A67" s="310" t="s">
        <v>579</v>
      </c>
      <c r="B67" s="217" t="s">
        <v>174</v>
      </c>
      <c r="C67" s="21">
        <v>0</v>
      </c>
      <c r="D67" s="21">
        <v>0</v>
      </c>
      <c r="E67" s="21">
        <v>0</v>
      </c>
      <c r="F67" s="21">
        <v>0</v>
      </c>
      <c r="G67" s="311">
        <f t="shared" si="1"/>
        <v>0</v>
      </c>
    </row>
    <row r="68" spans="1:7" ht="12.75">
      <c r="A68" s="310" t="s">
        <v>579</v>
      </c>
      <c r="B68" s="217" t="s">
        <v>174</v>
      </c>
      <c r="C68" s="21">
        <v>0</v>
      </c>
      <c r="D68" s="21">
        <v>0</v>
      </c>
      <c r="E68" s="21">
        <v>0</v>
      </c>
      <c r="F68" s="21">
        <v>0</v>
      </c>
      <c r="G68" s="311">
        <f t="shared" si="1"/>
        <v>0</v>
      </c>
    </row>
    <row r="69" spans="1:7" ht="12.75">
      <c r="A69" s="310" t="s">
        <v>579</v>
      </c>
      <c r="B69" s="217" t="s">
        <v>174</v>
      </c>
      <c r="C69" s="21">
        <v>0</v>
      </c>
      <c r="D69" s="21">
        <v>0</v>
      </c>
      <c r="E69" s="21">
        <v>0</v>
      </c>
      <c r="F69" s="21">
        <v>0</v>
      </c>
      <c r="G69" s="311">
        <f t="shared" si="1"/>
        <v>0</v>
      </c>
    </row>
    <row r="70" spans="1:7" ht="12.75">
      <c r="A70" s="310" t="s">
        <v>579</v>
      </c>
      <c r="B70" s="217" t="s">
        <v>174</v>
      </c>
      <c r="C70" s="21">
        <v>0</v>
      </c>
      <c r="D70" s="21">
        <v>0</v>
      </c>
      <c r="E70" s="21">
        <v>0</v>
      </c>
      <c r="F70" s="21">
        <v>0</v>
      </c>
      <c r="G70" s="311">
        <f t="shared" si="0"/>
        <v>0</v>
      </c>
    </row>
    <row r="71" spans="1:7" ht="12.75">
      <c r="A71" s="310" t="s">
        <v>579</v>
      </c>
      <c r="B71" s="217" t="s">
        <v>174</v>
      </c>
      <c r="C71" s="21">
        <v>0</v>
      </c>
      <c r="D71" s="21">
        <v>0</v>
      </c>
      <c r="E71" s="21">
        <v>0</v>
      </c>
      <c r="F71" s="21">
        <v>0</v>
      </c>
      <c r="G71" s="311">
        <f t="shared" si="0"/>
        <v>0</v>
      </c>
    </row>
    <row r="72" spans="1:7" ht="12.75">
      <c r="A72" s="310" t="s">
        <v>579</v>
      </c>
      <c r="B72" s="217" t="s">
        <v>174</v>
      </c>
      <c r="C72" s="21">
        <v>0</v>
      </c>
      <c r="D72" s="21">
        <v>0</v>
      </c>
      <c r="E72" s="21">
        <v>0</v>
      </c>
      <c r="F72" s="21">
        <v>0</v>
      </c>
      <c r="G72" s="311">
        <f t="shared" si="0"/>
        <v>0</v>
      </c>
    </row>
    <row r="73" spans="1:7" ht="12.75">
      <c r="A73" s="310" t="s">
        <v>579</v>
      </c>
      <c r="B73" s="217" t="s">
        <v>174</v>
      </c>
      <c r="C73" s="21">
        <v>0</v>
      </c>
      <c r="D73" s="21">
        <v>0</v>
      </c>
      <c r="E73" s="21">
        <v>0</v>
      </c>
      <c r="F73" s="21">
        <v>0</v>
      </c>
      <c r="G73" s="311">
        <f t="shared" si="0"/>
        <v>0</v>
      </c>
    </row>
    <row r="74" spans="1:7" ht="12.75">
      <c r="A74" s="310" t="s">
        <v>579</v>
      </c>
      <c r="B74" s="217" t="s">
        <v>174</v>
      </c>
      <c r="C74" s="21">
        <v>0</v>
      </c>
      <c r="D74" s="21">
        <v>0</v>
      </c>
      <c r="E74" s="21">
        <v>0</v>
      </c>
      <c r="F74" s="21">
        <v>0</v>
      </c>
      <c r="G74" s="311">
        <f t="shared" si="0"/>
        <v>0</v>
      </c>
    </row>
    <row r="75" spans="1:7" ht="13.5" thickBot="1">
      <c r="A75" s="312" t="s">
        <v>579</v>
      </c>
      <c r="B75" s="313" t="s">
        <v>174</v>
      </c>
      <c r="C75" s="314">
        <v>0</v>
      </c>
      <c r="D75" s="314">
        <v>0</v>
      </c>
      <c r="E75" s="314">
        <v>0</v>
      </c>
      <c r="F75" s="314">
        <v>0</v>
      </c>
      <c r="G75" s="315">
        <f t="shared" si="0"/>
        <v>0</v>
      </c>
    </row>
    <row r="76" spans="6:7" ht="12.75">
      <c r="F76" s="3"/>
      <c r="G76" s="3"/>
    </row>
    <row r="77" spans="6:7" ht="12.75">
      <c r="F77" s="3"/>
      <c r="G77" s="3"/>
    </row>
    <row r="78" spans="1:7" ht="15.75">
      <c r="A78" s="202"/>
      <c r="F78" s="3"/>
      <c r="G78" s="3"/>
    </row>
    <row r="79" spans="6:7" ht="12.75">
      <c r="F79" s="3"/>
      <c r="G79" s="3"/>
    </row>
    <row r="80" spans="6:7" ht="12.75">
      <c r="F80" s="3"/>
      <c r="G80" s="3"/>
    </row>
    <row r="81" spans="6:7" ht="12.75">
      <c r="F81" s="3"/>
      <c r="G81" s="3"/>
    </row>
    <row r="82" spans="6:7" ht="12.75">
      <c r="F82" s="3"/>
      <c r="G82" s="3"/>
    </row>
    <row r="83" spans="6:7" ht="12.75">
      <c r="F83" s="3"/>
      <c r="G83" s="3"/>
    </row>
    <row r="84" spans="6:7" ht="12.75">
      <c r="F84" s="3"/>
      <c r="G84" s="3"/>
    </row>
    <row r="85" spans="6:7" ht="12.75">
      <c r="F85" s="3"/>
      <c r="G85" s="3"/>
    </row>
    <row r="86" spans="6:7" ht="12.75">
      <c r="F86" s="3"/>
      <c r="G86" s="3"/>
    </row>
    <row r="87" spans="6:7" ht="12.75">
      <c r="F87" s="3"/>
      <c r="G87" s="3"/>
    </row>
    <row r="88" spans="6:7" ht="12.75">
      <c r="F88" s="3"/>
      <c r="G88" s="3"/>
    </row>
    <row r="89" spans="6:7" ht="12.75">
      <c r="F89" s="3"/>
      <c r="G89" s="3"/>
    </row>
    <row r="90" spans="6:7" ht="12.75">
      <c r="F90" s="3"/>
      <c r="G90" s="3"/>
    </row>
    <row r="91" spans="6:7" ht="12.75">
      <c r="F91" s="3"/>
      <c r="G91" s="3"/>
    </row>
    <row r="92" spans="6:7" ht="12.75">
      <c r="F92" s="3"/>
      <c r="G92" s="3"/>
    </row>
    <row r="93" spans="6:7" ht="12.75">
      <c r="F93" s="3"/>
      <c r="G93" s="3"/>
    </row>
    <row r="94" spans="6:7" ht="12.75">
      <c r="F94" s="3"/>
      <c r="G94" s="3"/>
    </row>
    <row r="95" spans="6:7" ht="12.75">
      <c r="F95" s="3"/>
      <c r="G95" s="3"/>
    </row>
    <row r="96" spans="6:7" ht="12.75">
      <c r="F96" s="3"/>
      <c r="G96" s="3"/>
    </row>
    <row r="97" spans="6:7" ht="12.75">
      <c r="F97" s="3"/>
      <c r="G97" s="3"/>
    </row>
    <row r="98" spans="6:7" ht="12.75">
      <c r="F98" s="3"/>
      <c r="G98" s="3"/>
    </row>
    <row r="99" spans="6:7" ht="12.75">
      <c r="F99" s="3"/>
      <c r="G99" s="3"/>
    </row>
    <row r="100" spans="6:7" ht="12.75">
      <c r="F100" s="3"/>
      <c r="G100" s="3"/>
    </row>
    <row r="101" spans="6:7" ht="12.75">
      <c r="F101" s="3"/>
      <c r="G101" s="3"/>
    </row>
    <row r="102" spans="6:7" ht="12.75">
      <c r="F102" s="3"/>
      <c r="G102" s="3"/>
    </row>
    <row r="103" spans="6:7" ht="12.75">
      <c r="F103" s="3"/>
      <c r="G103" s="3"/>
    </row>
    <row r="104" spans="6:7" ht="12.75">
      <c r="F104" s="3"/>
      <c r="G104" s="3"/>
    </row>
    <row r="105" spans="6:7" ht="12.75">
      <c r="F105" s="3"/>
      <c r="G105" s="3"/>
    </row>
    <row r="106" spans="6:7" ht="12.75">
      <c r="F106" s="3"/>
      <c r="G106" s="3"/>
    </row>
    <row r="107" spans="6:7" ht="12.75">
      <c r="F107" s="3"/>
      <c r="G107" s="3"/>
    </row>
    <row r="108" spans="6:7" ht="12.75">
      <c r="F108" s="3"/>
      <c r="G108" s="3"/>
    </row>
    <row r="109" spans="6:7" ht="12.75">
      <c r="F109" s="3"/>
      <c r="G109" s="3"/>
    </row>
    <row r="110" spans="6:7" ht="12.75">
      <c r="F110" s="3"/>
      <c r="G110" s="3"/>
    </row>
    <row r="111" spans="6:7" ht="12.75">
      <c r="F111" s="3"/>
      <c r="G111" s="3"/>
    </row>
    <row r="112" spans="6:7" ht="12.75">
      <c r="F112" s="3"/>
      <c r="G112" s="3"/>
    </row>
    <row r="113" spans="6:7" ht="12.75">
      <c r="F113" s="3"/>
      <c r="G113" s="3"/>
    </row>
    <row r="114" spans="6:7" ht="12.75">
      <c r="F114" s="3"/>
      <c r="G114" s="3"/>
    </row>
    <row r="115" spans="6:7" ht="12.75">
      <c r="F115" s="3"/>
      <c r="G115" s="3"/>
    </row>
    <row r="116" spans="6:7" ht="12.75">
      <c r="F116" s="3"/>
      <c r="G116" s="3"/>
    </row>
    <row r="117" spans="6:7" ht="12.75">
      <c r="F117" s="3"/>
      <c r="G117" s="3"/>
    </row>
    <row r="118" spans="6:7" ht="12.75">
      <c r="F118" s="3"/>
      <c r="G118" s="3"/>
    </row>
    <row r="119" spans="6:7" ht="12.75">
      <c r="F119" s="3"/>
      <c r="G119" s="3"/>
    </row>
    <row r="120" spans="6:7" ht="12.75">
      <c r="F120" s="3"/>
      <c r="G120" s="3"/>
    </row>
    <row r="121" spans="6:7" ht="12.75">
      <c r="F121" s="3"/>
      <c r="G121" s="3"/>
    </row>
    <row r="122" spans="6:7" ht="12.75">
      <c r="F122" s="3"/>
      <c r="G122" s="3"/>
    </row>
    <row r="123" spans="6:7" ht="12.75">
      <c r="F123" s="3"/>
      <c r="G123" s="3"/>
    </row>
    <row r="124" spans="6:7" ht="12.75">
      <c r="F124" s="3"/>
      <c r="G124" s="3"/>
    </row>
    <row r="125" spans="6:7" ht="12.75">
      <c r="F125" s="3"/>
      <c r="G125" s="3"/>
    </row>
    <row r="126" spans="6:7" ht="12.75">
      <c r="F126" s="3"/>
      <c r="G126" s="3"/>
    </row>
    <row r="127" spans="6:7" ht="12.75">
      <c r="F127" s="3"/>
      <c r="G127" s="3"/>
    </row>
    <row r="128" spans="6:7" ht="12.75">
      <c r="F128" s="3"/>
      <c r="G128" s="3"/>
    </row>
    <row r="129" spans="6:7" ht="12.75">
      <c r="F129" s="3"/>
      <c r="G129" s="3"/>
    </row>
    <row r="130" spans="6:7" ht="12.75">
      <c r="F130" s="3"/>
      <c r="G130" s="3"/>
    </row>
    <row r="131" spans="6:7" ht="12.75">
      <c r="F131" s="3"/>
      <c r="G131" s="3"/>
    </row>
    <row r="132" spans="6:7" ht="12.75">
      <c r="F132" s="3"/>
      <c r="G132" s="3"/>
    </row>
    <row r="133" spans="6:7" ht="12.75">
      <c r="F133" s="3"/>
      <c r="G133" s="3"/>
    </row>
    <row r="134" spans="6:7" ht="12.75">
      <c r="F134" s="3"/>
      <c r="G134" s="3"/>
    </row>
    <row r="135" spans="6:7" ht="12.75">
      <c r="F135" s="3"/>
      <c r="G135" s="3"/>
    </row>
    <row r="136" spans="6:7" ht="12.75">
      <c r="F136" s="3"/>
      <c r="G136" s="3"/>
    </row>
    <row r="137" spans="6:7" ht="12.75">
      <c r="F137" s="3"/>
      <c r="G137" s="3"/>
    </row>
    <row r="138" spans="6:7" ht="12.75">
      <c r="F138" s="3"/>
      <c r="G138" s="3"/>
    </row>
    <row r="139" spans="6:7" ht="12.75">
      <c r="F139" s="3"/>
      <c r="G139" s="3"/>
    </row>
    <row r="140" spans="6:7" ht="12.75">
      <c r="F140" s="3"/>
      <c r="G140" s="3"/>
    </row>
    <row r="141" spans="6:7" ht="12.75">
      <c r="F141" s="3"/>
      <c r="G141" s="3"/>
    </row>
    <row r="142" spans="6:7" ht="12.75">
      <c r="F142" s="3"/>
      <c r="G142" s="3"/>
    </row>
    <row r="143" spans="6:7" ht="12.75">
      <c r="F143" s="3"/>
      <c r="G143" s="3"/>
    </row>
    <row r="144" spans="6:7" ht="12.75">
      <c r="F144" s="3"/>
      <c r="G144" s="3"/>
    </row>
    <row r="145" spans="6:7" ht="12.75">
      <c r="F145" s="3"/>
      <c r="G145" s="3"/>
    </row>
    <row r="146" spans="6:7" ht="12.75">
      <c r="F146" s="3"/>
      <c r="G146" s="3"/>
    </row>
    <row r="147" spans="6:7" ht="12.75">
      <c r="F147" s="3"/>
      <c r="G147" s="3"/>
    </row>
    <row r="148" spans="6:7" ht="12.75">
      <c r="F148" s="3"/>
      <c r="G148" s="3"/>
    </row>
    <row r="149" spans="6:7" ht="12.75">
      <c r="F149" s="3"/>
      <c r="G149" s="3"/>
    </row>
    <row r="150" spans="6:7" ht="12.75">
      <c r="F150" s="3"/>
      <c r="G150" s="3"/>
    </row>
    <row r="151" spans="6:7" ht="12.75">
      <c r="F151" s="3"/>
      <c r="G151" s="3"/>
    </row>
    <row r="152" spans="6:7" ht="12.75">
      <c r="F152" s="3"/>
      <c r="G152" s="3"/>
    </row>
    <row r="153" spans="6:7" ht="12.75">
      <c r="F153" s="3"/>
      <c r="G153" s="3"/>
    </row>
    <row r="154" spans="6:7" ht="12.75">
      <c r="F154" s="3"/>
      <c r="G154" s="3"/>
    </row>
    <row r="155" spans="6:7" ht="12.75">
      <c r="F155" s="3"/>
      <c r="G155" s="3"/>
    </row>
    <row r="156" spans="6:7" ht="12.75">
      <c r="F156" s="3"/>
      <c r="G156" s="3"/>
    </row>
    <row r="157" spans="6:7" ht="12.75">
      <c r="F157" s="3"/>
      <c r="G157" s="3"/>
    </row>
    <row r="158" spans="6:7" ht="12.75">
      <c r="F158" s="3"/>
      <c r="G158" s="3"/>
    </row>
    <row r="159" spans="6:7" ht="12.75">
      <c r="F159" s="3"/>
      <c r="G159" s="3"/>
    </row>
    <row r="160" spans="6:7" ht="12.75">
      <c r="F160" s="3"/>
      <c r="G160" s="3"/>
    </row>
    <row r="161" spans="6:7" ht="12.75">
      <c r="F161" s="3"/>
      <c r="G161" s="3"/>
    </row>
    <row r="162" spans="6:7" ht="12.75">
      <c r="F162" s="3"/>
      <c r="G162" s="3"/>
    </row>
    <row r="163" spans="6:7" ht="12.75">
      <c r="F163" s="3"/>
      <c r="G163" s="3"/>
    </row>
    <row r="164" spans="6:7" ht="12.75">
      <c r="F164" s="3"/>
      <c r="G164" s="3"/>
    </row>
    <row r="165" spans="6:7" ht="12.75">
      <c r="F165" s="3"/>
      <c r="G165" s="3"/>
    </row>
    <row r="166" spans="6:7" ht="12.75">
      <c r="F166" s="3"/>
      <c r="G166" s="3"/>
    </row>
    <row r="167" spans="6:7" ht="12.75">
      <c r="F167" s="3"/>
      <c r="G167" s="3"/>
    </row>
    <row r="168" spans="6:7" ht="12.75">
      <c r="F168" s="3"/>
      <c r="G168" s="3"/>
    </row>
    <row r="169" spans="6:7" ht="12.75">
      <c r="F169" s="3"/>
      <c r="G169" s="3"/>
    </row>
    <row r="170" spans="6:7" ht="12.75">
      <c r="F170" s="3"/>
      <c r="G170" s="3"/>
    </row>
    <row r="171" spans="6:7" ht="12.75">
      <c r="F171" s="3"/>
      <c r="G171" s="3"/>
    </row>
    <row r="172" spans="6:7" ht="12.75">
      <c r="F172" s="3"/>
      <c r="G172" s="3"/>
    </row>
    <row r="173" spans="6:7" ht="12.75">
      <c r="F173" s="3"/>
      <c r="G173" s="3"/>
    </row>
    <row r="174" spans="6:7" ht="12.75">
      <c r="F174" s="3"/>
      <c r="G174" s="3"/>
    </row>
    <row r="175" spans="6:7" ht="12.75">
      <c r="F175" s="3"/>
      <c r="G175" s="3"/>
    </row>
    <row r="176" spans="6:7" ht="12.75">
      <c r="F176" s="3"/>
      <c r="G176" s="3"/>
    </row>
    <row r="177" spans="6:7" ht="12.75">
      <c r="F177" s="3"/>
      <c r="G177" s="3"/>
    </row>
    <row r="178" spans="6:7" ht="12.75">
      <c r="F178" s="3"/>
      <c r="G178" s="3"/>
    </row>
    <row r="179" spans="6:7" ht="12.75">
      <c r="F179" s="3"/>
      <c r="G179" s="3"/>
    </row>
    <row r="180" spans="6:7" ht="12.75">
      <c r="F180" s="3"/>
      <c r="G180" s="3"/>
    </row>
    <row r="181" spans="6:7" ht="12.75">
      <c r="F181" s="3"/>
      <c r="G181" s="3"/>
    </row>
    <row r="182" spans="6:7" ht="12.75">
      <c r="F182" s="3"/>
      <c r="G182" s="3"/>
    </row>
    <row r="183" spans="6:7" ht="12.75">
      <c r="F183" s="3"/>
      <c r="G183" s="3"/>
    </row>
    <row r="184" spans="6:7" ht="12.75">
      <c r="F184" s="3"/>
      <c r="G184" s="3"/>
    </row>
    <row r="185" spans="6:7" ht="12.75">
      <c r="F185" s="3"/>
      <c r="G185" s="3"/>
    </row>
    <row r="186" spans="6:7" ht="12.75">
      <c r="F186" s="3"/>
      <c r="G186" s="3"/>
    </row>
    <row r="187" spans="6:7" ht="12.75">
      <c r="F187" s="3"/>
      <c r="G187" s="3"/>
    </row>
    <row r="188" spans="6:7" ht="12.75">
      <c r="F188" s="3"/>
      <c r="G188" s="3"/>
    </row>
    <row r="189" spans="6:7" ht="12.75">
      <c r="F189" s="3"/>
      <c r="G189" s="3"/>
    </row>
    <row r="190" spans="6:7" ht="12.75">
      <c r="F190" s="3"/>
      <c r="G190" s="3"/>
    </row>
    <row r="191" spans="6:7" ht="12.75">
      <c r="F191" s="3"/>
      <c r="G191" s="3"/>
    </row>
    <row r="192" spans="6:7" ht="12.75">
      <c r="F192" s="3"/>
      <c r="G192" s="3"/>
    </row>
    <row r="193" spans="6:7" ht="12.75">
      <c r="F193" s="3"/>
      <c r="G193" s="3"/>
    </row>
    <row r="194" spans="6:7" ht="12.75">
      <c r="F194" s="3"/>
      <c r="G194" s="3"/>
    </row>
    <row r="195" spans="6:7" ht="12.75">
      <c r="F195" s="3"/>
      <c r="G195" s="3"/>
    </row>
    <row r="196" spans="6:7" ht="12.75">
      <c r="F196" s="3"/>
      <c r="G196" s="3"/>
    </row>
    <row r="197" spans="6:7" ht="12.75">
      <c r="F197" s="3"/>
      <c r="G197" s="3"/>
    </row>
    <row r="198" spans="6:7" ht="12.75">
      <c r="F198" s="3"/>
      <c r="G198" s="3"/>
    </row>
    <row r="199" spans="6:7" ht="12.75">
      <c r="F199" s="3"/>
      <c r="G199" s="3"/>
    </row>
    <row r="200" spans="6:7" ht="12.75">
      <c r="F200" s="3"/>
      <c r="G200" s="3"/>
    </row>
    <row r="201" spans="6:7" ht="12.75">
      <c r="F201" s="3"/>
      <c r="G201" s="3"/>
    </row>
    <row r="202" spans="6:7" ht="12.75">
      <c r="F202" s="3"/>
      <c r="G202" s="3"/>
    </row>
    <row r="203" spans="6:7" ht="12.75">
      <c r="F203" s="3"/>
      <c r="G203" s="3"/>
    </row>
    <row r="204" spans="6:7" ht="12.75">
      <c r="F204" s="3"/>
      <c r="G204" s="3"/>
    </row>
    <row r="205" spans="6:7" ht="12.75">
      <c r="F205" s="3"/>
      <c r="G205" s="3"/>
    </row>
    <row r="206" spans="6:7" ht="12.75">
      <c r="F206" s="3"/>
      <c r="G206" s="3"/>
    </row>
    <row r="207" spans="6:7" ht="12.75">
      <c r="F207" s="3"/>
      <c r="G207" s="3"/>
    </row>
    <row r="208" spans="6:7" ht="12.75">
      <c r="F208" s="3"/>
      <c r="G208" s="3"/>
    </row>
    <row r="209" spans="6:7" ht="12.75">
      <c r="F209" s="3"/>
      <c r="G209" s="3"/>
    </row>
    <row r="210" spans="6:7" ht="12.75">
      <c r="F210" s="3"/>
      <c r="G210" s="3"/>
    </row>
    <row r="211" spans="6:7" ht="12.75">
      <c r="F211" s="3"/>
      <c r="G211" s="3"/>
    </row>
    <row r="212" spans="6:7" ht="12.75">
      <c r="F212" s="3"/>
      <c r="G212" s="3"/>
    </row>
    <row r="213" spans="6:7" ht="12.75">
      <c r="F213" s="3"/>
      <c r="G213" s="3"/>
    </row>
    <row r="214" spans="6:7" ht="12.75">
      <c r="F214" s="3"/>
      <c r="G214" s="3"/>
    </row>
    <row r="215" spans="6:7" ht="12.75">
      <c r="F215" s="3"/>
      <c r="G215" s="3"/>
    </row>
    <row r="216" spans="6:7" ht="12.75">
      <c r="F216" s="3"/>
      <c r="G216" s="3"/>
    </row>
    <row r="217" spans="6:7" ht="12.75">
      <c r="F217" s="3"/>
      <c r="G217" s="3"/>
    </row>
    <row r="218" spans="6:7" ht="12.75">
      <c r="F218" s="3"/>
      <c r="G218" s="3"/>
    </row>
    <row r="219" spans="6:7" ht="12.75">
      <c r="F219" s="3"/>
      <c r="G219" s="3"/>
    </row>
    <row r="220" spans="6:7" ht="12.75">
      <c r="F220" s="3"/>
      <c r="G220" s="3"/>
    </row>
    <row r="221" spans="6:7" ht="12.75">
      <c r="F221" s="3"/>
      <c r="G221" s="3"/>
    </row>
    <row r="222" spans="6:7" ht="12.75">
      <c r="F222" s="3"/>
      <c r="G222" s="3"/>
    </row>
    <row r="223" spans="6:7" ht="12.75">
      <c r="F223" s="3"/>
      <c r="G223" s="3"/>
    </row>
    <row r="224" spans="6:7" ht="12.75">
      <c r="F224" s="3"/>
      <c r="G224" s="3"/>
    </row>
    <row r="225" spans="6:7" ht="12.75">
      <c r="F225" s="3"/>
      <c r="G225" s="3"/>
    </row>
    <row r="226" spans="6:7" ht="12.75">
      <c r="F226" s="3"/>
      <c r="G226" s="3"/>
    </row>
    <row r="227" spans="6:7" ht="12.75">
      <c r="F227" s="3"/>
      <c r="G227" s="3"/>
    </row>
    <row r="228" spans="6:7" ht="12.75">
      <c r="F228" s="3"/>
      <c r="G228" s="3"/>
    </row>
    <row r="229" spans="6:7" ht="12.75">
      <c r="F229" s="3"/>
      <c r="G229" s="3"/>
    </row>
  </sheetData>
  <sheetProtection password="8FB6" sheet="1"/>
  <mergeCells count="3">
    <mergeCell ref="A1:E1"/>
    <mergeCell ref="A4:B4"/>
    <mergeCell ref="A5:B5"/>
  </mergeCells>
  <printOptions horizontalCentered="1" verticalCentered="1"/>
  <pageMargins left="0.75" right="0.75" top="0.33" bottom="0.52"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INFORME</dc:title>
  <dc:subject/>
  <dc:creator>CONTRALORIA GENERAL DE LA REPU</dc:creator>
  <cp:keywords/>
  <dc:description/>
  <cp:lastModifiedBy>Wilberth Apú</cp:lastModifiedBy>
  <cp:lastPrinted>2015-03-18T14:27:40Z</cp:lastPrinted>
  <dcterms:created xsi:type="dcterms:W3CDTF">1999-01-08T03:50:12Z</dcterms:created>
  <dcterms:modified xsi:type="dcterms:W3CDTF">2015-11-02T21:00:44Z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