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2" activeTab="12"/>
  </bookViews>
  <sheets>
    <sheet name="dec312014" sheetId="1" state="hidden" r:id="rId1"/>
    <sheet name="01312015" sheetId="2" state="hidden" r:id="rId2"/>
    <sheet name="02282015" sheetId="3" state="hidden" r:id="rId3"/>
    <sheet name="03312015" sheetId="4" state="hidden" r:id="rId4"/>
    <sheet name="04302015" sheetId="5" state="hidden" r:id="rId5"/>
    <sheet name="05312015" sheetId="6" state="hidden" r:id="rId6"/>
    <sheet name="06302015" sheetId="7" state="hidden" r:id="rId7"/>
    <sheet name="07312015" sheetId="8" state="hidden" r:id="rId8"/>
    <sheet name="08312015" sheetId="9" state="hidden" r:id="rId9"/>
    <sheet name="09302015" sheetId="10" state="hidden" r:id="rId10"/>
    <sheet name="10312015" sheetId="11" state="hidden" r:id="rId11"/>
    <sheet name="11302015" sheetId="12" state="hidden" r:id="rId12"/>
    <sheet name="12312015" sheetId="13" r:id="rId13"/>
  </sheets>
  <definedNames/>
  <calcPr fullCalcOnLoad="1"/>
</workbook>
</file>

<file path=xl/sharedStrings.xml><?xml version="1.0" encoding="utf-8"?>
<sst xmlns="http://schemas.openxmlformats.org/spreadsheetml/2006/main" count="555" uniqueCount="60">
  <si>
    <t>SEF Budget Accountability Form no. 1</t>
  </si>
  <si>
    <t>REPORT OF SEF UTILIZATION</t>
  </si>
  <si>
    <t>ANNEX "D"</t>
  </si>
  <si>
    <t>Less:</t>
  </si>
  <si>
    <t xml:space="preserve">DISBURSEMENTS ( broken down by expense class and </t>
  </si>
  <si>
    <t xml:space="preserve">           object of expenditure)</t>
  </si>
  <si>
    <t>Personal Services</t>
  </si>
  <si>
    <t>Maintenance and Other Operating Expenses</t>
  </si>
  <si>
    <t>Capital Outlay</t>
  </si>
  <si>
    <t>Financial Expenses</t>
  </si>
  <si>
    <t>Sub-Total</t>
  </si>
  <si>
    <t>Balance</t>
  </si>
  <si>
    <t>Receipt from SEF :</t>
  </si>
  <si>
    <t>Special Education Tax</t>
  </si>
  <si>
    <t>Fines and Penalties -Local Taxes</t>
  </si>
  <si>
    <t>Interest Income</t>
  </si>
  <si>
    <t>Other Fines and Penalties</t>
  </si>
  <si>
    <t>Honoraria ( LSB Teacher)</t>
  </si>
  <si>
    <t>Travelling Expenses</t>
  </si>
  <si>
    <t>Professional Services</t>
  </si>
  <si>
    <t>Other Maintenance and Other Operating Expenses</t>
  </si>
  <si>
    <t>Beginning Balance</t>
  </si>
  <si>
    <t xml:space="preserve">Total </t>
  </si>
  <si>
    <t>Province/ City :  CITY GOVERNMENT OF TAGUM</t>
  </si>
  <si>
    <t xml:space="preserve">           City Accountant</t>
  </si>
  <si>
    <t xml:space="preserve">Note: Special Education Tax is of net discount </t>
  </si>
  <si>
    <t>Miscellaneous Income</t>
  </si>
  <si>
    <t>Training &amp; Scholarship Expenses</t>
  </si>
  <si>
    <t>Supplies and Materials</t>
  </si>
  <si>
    <t>Utility Expenses</t>
  </si>
  <si>
    <t>Communication Expenses</t>
  </si>
  <si>
    <t>Repairs and Maintenance</t>
  </si>
  <si>
    <t>Subsidies and Donation</t>
  </si>
  <si>
    <t xml:space="preserve">Prepared by : </t>
  </si>
  <si>
    <t xml:space="preserve">        Accountant IV</t>
  </si>
  <si>
    <t>EDWIN I. SALGADOS, CPA, MBA</t>
  </si>
  <si>
    <t xml:space="preserve">       Certified Correct:</t>
  </si>
  <si>
    <t xml:space="preserve">       RAMIL Y. TIU, CPA</t>
  </si>
  <si>
    <t xml:space="preserve">           Approved by :</t>
  </si>
  <si>
    <t xml:space="preserve">           ALLAN L .RELLON, DPA</t>
  </si>
  <si>
    <t xml:space="preserve">                     City Mayor</t>
  </si>
  <si>
    <t>September</t>
  </si>
  <si>
    <t>January</t>
  </si>
  <si>
    <t>For the month ended December 31, 2014</t>
  </si>
  <si>
    <t>For the month ended January 31, 2015</t>
  </si>
  <si>
    <t>For the month ended February 28, 2015</t>
  </si>
  <si>
    <t>For the month ended March 31, 2015</t>
  </si>
  <si>
    <t>For the month ended April 30, 2015</t>
  </si>
  <si>
    <t>For the month ended May 31, 2015</t>
  </si>
  <si>
    <t>Special Education Tax (net of discount)</t>
  </si>
  <si>
    <t>Donations</t>
  </si>
  <si>
    <t>For the month ended June 30, 2015</t>
  </si>
  <si>
    <t>For the month ended July 31, 2015</t>
  </si>
  <si>
    <t>For the month ended August 31, 2015</t>
  </si>
  <si>
    <t>Rent Expenses</t>
  </si>
  <si>
    <t>For the month ended September 30, 2015</t>
  </si>
  <si>
    <t xml:space="preserve">           ALLAN L .RELLON, DPA, PhD</t>
  </si>
  <si>
    <t>For the month ended November 30, 2015</t>
  </si>
  <si>
    <t>For the month ended October 31, 2015</t>
  </si>
  <si>
    <t>For the month ended December 31,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</si>
</sst>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1" xfId="0" applyNumberFormat="1" applyBorder="1" applyAlignment="1">
      <alignment/>
    </xf>
    <xf numFmtId="4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43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6">
      <selection activeCell="J35" sqref="J35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4.00390625" style="0" customWidth="1"/>
    <col min="4" max="4" width="10.7109375" style="0" customWidth="1"/>
    <col min="5" max="5" width="11.00390625" style="0" customWidth="1"/>
    <col min="6" max="6" width="17.8515625" style="0" customWidth="1"/>
    <col min="7" max="7" width="7.57421875" style="0" customWidth="1"/>
    <col min="8" max="8" width="14.8515625" style="0" customWidth="1"/>
    <col min="9" max="9" width="2.421875" style="0" customWidth="1"/>
    <col min="10" max="10" width="14.00390625" style="0" customWidth="1"/>
    <col min="12" max="12" width="16.140625" style="0" customWidth="1"/>
    <col min="15" max="15" width="14.8515625" style="0" customWidth="1"/>
    <col min="16" max="16" width="14.57421875" style="0" customWidth="1"/>
    <col min="17" max="17" width="14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43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6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  <c r="O6" t="s">
        <v>41</v>
      </c>
      <c r="P6" s="15" t="s">
        <v>42</v>
      </c>
    </row>
    <row r="7" spans="1:18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  <c r="L7" s="14"/>
      <c r="M7" s="14"/>
      <c r="N7" s="14"/>
      <c r="O7" s="6"/>
      <c r="P7" s="6"/>
      <c r="Q7" s="6"/>
      <c r="R7" s="14"/>
    </row>
    <row r="8" spans="1:18" ht="12.75">
      <c r="A8" s="10"/>
      <c r="B8" s="10"/>
      <c r="C8" s="10"/>
      <c r="D8" s="10"/>
      <c r="E8" s="10"/>
      <c r="F8" s="10"/>
      <c r="G8" s="10"/>
      <c r="H8" s="10"/>
      <c r="I8" s="10"/>
      <c r="J8" s="10"/>
      <c r="L8" s="14"/>
      <c r="M8" s="14"/>
      <c r="N8" s="14">
        <v>168</v>
      </c>
      <c r="O8" s="4">
        <v>4528456.59</v>
      </c>
      <c r="P8" s="6">
        <v>8582041.18</v>
      </c>
      <c r="Q8" s="6">
        <f aca="true" t="shared" si="0" ref="Q8:Q29">+O8-P8</f>
        <v>-4053584.59</v>
      </c>
      <c r="R8" s="14"/>
    </row>
    <row r="9" spans="1:18" ht="12.75">
      <c r="A9" t="s">
        <v>21</v>
      </c>
      <c r="J9" s="6">
        <v>19584695.67</v>
      </c>
      <c r="L9" s="6"/>
      <c r="M9" s="14"/>
      <c r="N9" s="14">
        <v>212</v>
      </c>
      <c r="O9" s="4">
        <v>125991607.14</v>
      </c>
      <c r="P9" s="6">
        <v>119164979.11</v>
      </c>
      <c r="Q9" s="6">
        <f t="shared" si="0"/>
        <v>6826628.030000001</v>
      </c>
      <c r="R9" s="14"/>
    </row>
    <row r="10" spans="1:18" ht="12.75">
      <c r="A10" t="s">
        <v>12</v>
      </c>
      <c r="L10" s="14"/>
      <c r="M10" s="14"/>
      <c r="N10" s="16">
        <v>215</v>
      </c>
      <c r="O10" s="4">
        <v>9447206.74</v>
      </c>
      <c r="P10" s="6">
        <v>6681380.02</v>
      </c>
      <c r="Q10" s="6">
        <f t="shared" si="0"/>
        <v>2765826.7200000007</v>
      </c>
      <c r="R10" s="14"/>
    </row>
    <row r="11" spans="2:18" ht="12.75">
      <c r="B11" t="s">
        <v>13</v>
      </c>
      <c r="H11" s="4">
        <f>63837327.31-4939067.4</f>
        <v>58898259.910000004</v>
      </c>
      <c r="L11" s="14"/>
      <c r="M11" s="14"/>
      <c r="N11" s="16">
        <v>221</v>
      </c>
      <c r="O11" s="4">
        <v>1221816</v>
      </c>
      <c r="P11" s="6">
        <v>1194016</v>
      </c>
      <c r="Q11" s="6">
        <f t="shared" si="0"/>
        <v>27800</v>
      </c>
      <c r="R11" s="14"/>
    </row>
    <row r="12" spans="2:18" ht="12.75">
      <c r="B12" t="s">
        <v>14</v>
      </c>
      <c r="H12" s="4">
        <v>5286966.47</v>
      </c>
      <c r="L12" s="14"/>
      <c r="M12" s="14"/>
      <c r="N12" s="16">
        <v>222</v>
      </c>
      <c r="O12" s="4">
        <v>1676065.2</v>
      </c>
      <c r="P12" s="6">
        <v>1676065.2</v>
      </c>
      <c r="Q12" s="6">
        <f t="shared" si="0"/>
        <v>0</v>
      </c>
      <c r="R12" s="14"/>
    </row>
    <row r="13" spans="2:18" ht="12.75">
      <c r="B13" t="s">
        <v>15</v>
      </c>
      <c r="H13" s="4">
        <v>60803.12</v>
      </c>
      <c r="L13" s="14"/>
      <c r="M13" s="14"/>
      <c r="N13" s="16">
        <v>223</v>
      </c>
      <c r="O13" s="4">
        <v>6157450</v>
      </c>
      <c r="P13" s="6">
        <v>6029862</v>
      </c>
      <c r="Q13" s="6">
        <f t="shared" si="0"/>
        <v>127588</v>
      </c>
      <c r="R13" s="14"/>
    </row>
    <row r="14" spans="2:18" ht="12.75">
      <c r="B14" t="s">
        <v>16</v>
      </c>
      <c r="H14" s="6">
        <v>59891.82</v>
      </c>
      <c r="J14" s="4"/>
      <c r="L14" s="14"/>
      <c r="M14" s="14"/>
      <c r="N14" s="16">
        <v>227</v>
      </c>
      <c r="O14" s="4">
        <v>20800</v>
      </c>
      <c r="Q14" s="6">
        <f t="shared" si="0"/>
        <v>20800</v>
      </c>
      <c r="R14" s="14"/>
    </row>
    <row r="15" spans="2:18" ht="12.75">
      <c r="B15" t="s">
        <v>26</v>
      </c>
      <c r="H15" s="5">
        <v>10.79</v>
      </c>
      <c r="J15" s="4">
        <f>SUM(H11:H15)</f>
        <v>64305932.11</v>
      </c>
      <c r="L15" s="14"/>
      <c r="M15" s="14"/>
      <c r="N15" s="16">
        <v>229</v>
      </c>
      <c r="O15" s="4">
        <v>70710</v>
      </c>
      <c r="P15" s="6">
        <v>70710</v>
      </c>
      <c r="Q15" s="6">
        <f t="shared" si="0"/>
        <v>0</v>
      </c>
      <c r="R15" s="14"/>
    </row>
    <row r="16" spans="8:18" ht="12.75">
      <c r="H16" s="6"/>
      <c r="J16" s="4"/>
      <c r="L16" s="14"/>
      <c r="M16" s="14"/>
      <c r="N16" s="16">
        <v>230</v>
      </c>
      <c r="O16" s="4">
        <v>1000000</v>
      </c>
      <c r="P16" s="6">
        <v>1000000</v>
      </c>
      <c r="Q16" s="6">
        <f t="shared" si="0"/>
        <v>0</v>
      </c>
      <c r="R16" s="14"/>
    </row>
    <row r="17" spans="2:18" ht="12.75">
      <c r="B17" t="s">
        <v>22</v>
      </c>
      <c r="H17" s="4"/>
      <c r="J17" s="7">
        <f>SUM(J9:J15)</f>
        <v>83890627.78</v>
      </c>
      <c r="L17" s="14"/>
      <c r="M17" s="14"/>
      <c r="N17" s="16">
        <v>231</v>
      </c>
      <c r="O17" s="4">
        <v>42017.23</v>
      </c>
      <c r="P17" s="6">
        <v>42017.23</v>
      </c>
      <c r="Q17" s="6">
        <f t="shared" si="0"/>
        <v>0</v>
      </c>
      <c r="R17" s="14"/>
    </row>
    <row r="18" spans="10:18" ht="12.75">
      <c r="J18" s="4"/>
      <c r="L18" s="14"/>
      <c r="M18" s="14"/>
      <c r="N18" s="16">
        <v>233</v>
      </c>
      <c r="O18" s="4">
        <v>695978.8</v>
      </c>
      <c r="P18" s="6">
        <v>695978.8</v>
      </c>
      <c r="Q18" s="6">
        <f t="shared" si="0"/>
        <v>0</v>
      </c>
      <c r="R18" s="14"/>
    </row>
    <row r="19" spans="1:18" ht="12.75">
      <c r="A19" t="s">
        <v>3</v>
      </c>
      <c r="C19" t="s">
        <v>4</v>
      </c>
      <c r="J19" s="4"/>
      <c r="L19" s="14"/>
      <c r="M19" s="14"/>
      <c r="N19" s="16">
        <v>235</v>
      </c>
      <c r="O19" s="4">
        <v>439520</v>
      </c>
      <c r="P19" s="6">
        <v>439520</v>
      </c>
      <c r="Q19" s="6">
        <f t="shared" si="0"/>
        <v>0</v>
      </c>
      <c r="R19" s="14"/>
    </row>
    <row r="20" spans="3:18" ht="12.75">
      <c r="C20" t="s">
        <v>5</v>
      </c>
      <c r="L20" s="14"/>
      <c r="M20" s="14"/>
      <c r="N20" s="16">
        <v>241</v>
      </c>
      <c r="O20" s="4">
        <v>4492049.63</v>
      </c>
      <c r="P20" s="6">
        <v>4492049.63</v>
      </c>
      <c r="Q20" s="6">
        <f t="shared" si="0"/>
        <v>0</v>
      </c>
      <c r="R20" s="14"/>
    </row>
    <row r="21" spans="3:18" ht="12.75">
      <c r="C21" t="s">
        <v>6</v>
      </c>
      <c r="J21" s="4"/>
      <c r="L21" s="14"/>
      <c r="M21" s="14"/>
      <c r="N21" s="16">
        <v>250</v>
      </c>
      <c r="O21" s="4">
        <v>14319749.32</v>
      </c>
      <c r="P21" s="6">
        <v>13376063.32</v>
      </c>
      <c r="Q21" s="6">
        <f t="shared" si="0"/>
        <v>943686</v>
      </c>
      <c r="R21" s="14"/>
    </row>
    <row r="22" spans="4:18" ht="12.75">
      <c r="D22" t="s">
        <v>17</v>
      </c>
      <c r="J22" s="4">
        <v>2147568.93</v>
      </c>
      <c r="L22" s="14"/>
      <c r="M22" s="14"/>
      <c r="N22" s="16">
        <v>251</v>
      </c>
      <c r="O22" s="4">
        <v>475603.6</v>
      </c>
      <c r="P22" s="6"/>
      <c r="Q22" s="6">
        <f t="shared" si="0"/>
        <v>475603.6</v>
      </c>
      <c r="R22" s="14"/>
    </row>
    <row r="23" spans="12:18" ht="12.75">
      <c r="L23" s="14"/>
      <c r="M23" s="14"/>
      <c r="N23" s="16">
        <v>252</v>
      </c>
      <c r="O23" s="4">
        <v>1016358.21</v>
      </c>
      <c r="P23" s="6"/>
      <c r="Q23" s="6">
        <f t="shared" si="0"/>
        <v>1016358.21</v>
      </c>
      <c r="R23" s="14"/>
    </row>
    <row r="24" spans="3:18" ht="12.75">
      <c r="C24" t="s">
        <v>7</v>
      </c>
      <c r="L24" s="14"/>
      <c r="M24" s="14"/>
      <c r="N24" s="16">
        <v>254</v>
      </c>
      <c r="O24" s="4">
        <v>87198</v>
      </c>
      <c r="P24" s="6"/>
      <c r="Q24" s="6">
        <f t="shared" si="0"/>
        <v>87198</v>
      </c>
      <c r="R24" s="14"/>
    </row>
    <row r="25" spans="4:18" ht="12.75">
      <c r="D25" t="s">
        <v>18</v>
      </c>
      <c r="H25" s="4">
        <v>2766824.08</v>
      </c>
      <c r="L25" s="14"/>
      <c r="M25" s="14"/>
      <c r="N25" s="16">
        <v>260</v>
      </c>
      <c r="O25" s="4">
        <v>12225795.41</v>
      </c>
      <c r="P25" s="6"/>
      <c r="Q25" s="6">
        <f t="shared" si="0"/>
        <v>12225795.41</v>
      </c>
      <c r="R25" s="14"/>
    </row>
    <row r="26" spans="4:18" ht="12.75">
      <c r="D26" t="s">
        <v>27</v>
      </c>
      <c r="H26" s="4">
        <v>1153127.52</v>
      </c>
      <c r="L26" s="14"/>
      <c r="M26" s="14"/>
      <c r="N26" s="16">
        <v>264</v>
      </c>
      <c r="O26" s="4">
        <v>2570263</v>
      </c>
      <c r="P26" s="6">
        <v>3686901.89</v>
      </c>
      <c r="Q26" s="6">
        <f t="shared" si="0"/>
        <v>-1116638.8900000001</v>
      </c>
      <c r="R26" s="14"/>
    </row>
    <row r="27" spans="4:17" ht="12.75">
      <c r="D27" t="s">
        <v>28</v>
      </c>
      <c r="H27" s="4">
        <v>3318073.63</v>
      </c>
      <c r="N27" s="16">
        <v>266</v>
      </c>
      <c r="O27" s="4"/>
      <c r="P27" s="4">
        <v>62370</v>
      </c>
      <c r="Q27" s="6">
        <f t="shared" si="0"/>
        <v>-62370</v>
      </c>
    </row>
    <row r="28" spans="4:17" ht="12.75">
      <c r="D28" t="s">
        <v>29</v>
      </c>
      <c r="H28" s="4">
        <v>2555104.61</v>
      </c>
      <c r="N28" s="16">
        <v>267</v>
      </c>
      <c r="O28" s="4"/>
      <c r="P28" s="6">
        <v>747137.21</v>
      </c>
      <c r="Q28" s="6">
        <f t="shared" si="0"/>
        <v>-747137.21</v>
      </c>
    </row>
    <row r="29" spans="4:17" ht="12.75">
      <c r="D29" t="s">
        <v>30</v>
      </c>
      <c r="H29" s="4">
        <v>101796.14</v>
      </c>
      <c r="N29" s="16">
        <v>273</v>
      </c>
      <c r="O29" s="4">
        <v>1755219</v>
      </c>
      <c r="P29" s="17">
        <v>12431720.69</v>
      </c>
      <c r="Q29" s="5">
        <f t="shared" si="0"/>
        <v>-10676501.69</v>
      </c>
    </row>
    <row r="30" spans="4:16" ht="12.75">
      <c r="D30" t="s">
        <v>19</v>
      </c>
      <c r="H30" s="4">
        <v>19272454.28</v>
      </c>
      <c r="O30" s="18"/>
      <c r="P30" s="18"/>
    </row>
    <row r="31" spans="4:17" ht="13.5" thickBot="1">
      <c r="D31" t="s">
        <v>31</v>
      </c>
      <c r="H31" s="4">
        <v>4729306.52</v>
      </c>
      <c r="O31" s="19">
        <f>SUM(O8:O29)</f>
        <v>188233863.86999997</v>
      </c>
      <c r="P31" s="19">
        <f>SUM(P8:P29)</f>
        <v>180372812.27999997</v>
      </c>
      <c r="Q31" s="19">
        <f>SUM(Q8:Q29)</f>
        <v>7861051.590000002</v>
      </c>
    </row>
    <row r="32" spans="4:8" ht="13.5" thickTop="1">
      <c r="D32" t="s">
        <v>32</v>
      </c>
      <c r="H32" s="4">
        <v>1538330</v>
      </c>
    </row>
    <row r="33" spans="4:17" ht="12.75">
      <c r="D33" t="s">
        <v>20</v>
      </c>
      <c r="H33" s="5">
        <v>11952402.79</v>
      </c>
      <c r="J33" s="4">
        <f>SUM(H25:H33)</f>
        <v>47387419.57</v>
      </c>
      <c r="Q33" s="4">
        <v>5338175.59</v>
      </c>
    </row>
    <row r="34" spans="8:10" ht="12.75">
      <c r="H34" s="4"/>
      <c r="J34" s="4"/>
    </row>
    <row r="35" spans="3:17" ht="13.5" thickBot="1">
      <c r="C35" t="s">
        <v>8</v>
      </c>
      <c r="J35" s="4">
        <v>11415733.09</v>
      </c>
      <c r="Q35" s="12">
        <f>+Q31-Q33</f>
        <v>2522876.000000002</v>
      </c>
    </row>
    <row r="36" ht="13.5" thickTop="1">
      <c r="J36" s="4"/>
    </row>
    <row r="37" spans="3:10" ht="12.75">
      <c r="C37" t="s">
        <v>9</v>
      </c>
      <c r="J37" s="4">
        <v>0</v>
      </c>
    </row>
    <row r="39" spans="2:10" ht="12.75">
      <c r="B39" t="s">
        <v>10</v>
      </c>
      <c r="J39" s="8">
        <f>SUM(J22:J38)</f>
        <v>60950721.59</v>
      </c>
    </row>
    <row r="41" spans="2:10" ht="13.5" thickBot="1">
      <c r="B41" t="s">
        <v>11</v>
      </c>
      <c r="J41" s="9">
        <f>+J17-J39</f>
        <v>22939906.189999998</v>
      </c>
    </row>
    <row r="42" ht="13.5" thickTop="1"/>
    <row r="44" ht="12.75">
      <c r="B44" t="s">
        <v>25</v>
      </c>
    </row>
    <row r="49" spans="2:8" ht="12.75">
      <c r="B49" t="s">
        <v>33</v>
      </c>
      <c r="F49" s="13" t="s">
        <v>36</v>
      </c>
      <c r="H49" s="13" t="s">
        <v>38</v>
      </c>
    </row>
    <row r="51" spans="2:8" ht="12.75">
      <c r="B51" s="2" t="s">
        <v>35</v>
      </c>
      <c r="D51" s="2"/>
      <c r="E51" s="2"/>
      <c r="F51" s="2" t="s">
        <v>37</v>
      </c>
      <c r="H51" s="2" t="s">
        <v>39</v>
      </c>
    </row>
    <row r="52" spans="2:8" ht="12.75">
      <c r="B52" s="13" t="s">
        <v>34</v>
      </c>
      <c r="F52" s="13" t="s">
        <v>24</v>
      </c>
      <c r="H52" s="13" t="s">
        <v>40</v>
      </c>
    </row>
    <row r="56" ht="12.75">
      <c r="F56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55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49</v>
      </c>
      <c r="H11" s="4">
        <v>56844744.73</v>
      </c>
    </row>
    <row r="12" spans="2:8" ht="12.75">
      <c r="B12" t="s">
        <v>14</v>
      </c>
      <c r="H12" s="4">
        <v>4368128.21</v>
      </c>
    </row>
    <row r="13" spans="2:8" ht="12.75">
      <c r="B13" t="s">
        <v>15</v>
      </c>
      <c r="H13" s="4">
        <v>64991.27</v>
      </c>
    </row>
    <row r="14" spans="2:10" ht="12.75">
      <c r="B14" t="s">
        <v>16</v>
      </c>
      <c r="H14" s="6">
        <v>43442.83</v>
      </c>
      <c r="J14" s="4"/>
    </row>
    <row r="15" spans="2:10" ht="12.75">
      <c r="B15" t="s">
        <v>26</v>
      </c>
      <c r="H15" s="5">
        <v>0.08</v>
      </c>
      <c r="J15" s="4">
        <f>SUM(H11:H15)</f>
        <v>61321307.12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75008680.99000001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/>
    </row>
    <row r="22" spans="4:10" ht="12.75">
      <c r="D22" t="s">
        <v>17</v>
      </c>
      <c r="H22" s="4"/>
      <c r="J22" s="4">
        <v>1205396.33</v>
      </c>
    </row>
    <row r="23" ht="12.75">
      <c r="H23" s="4"/>
    </row>
    <row r="24" spans="3:8" ht="12.75">
      <c r="C24" t="s">
        <v>7</v>
      </c>
      <c r="H24" s="4"/>
    </row>
    <row r="25" spans="4:8" ht="12.75">
      <c r="D25" t="s">
        <v>18</v>
      </c>
      <c r="H25" s="4">
        <v>4810984.98</v>
      </c>
    </row>
    <row r="26" spans="4:8" ht="12.75">
      <c r="D26" t="s">
        <v>27</v>
      </c>
      <c r="H26" s="4">
        <v>1611100</v>
      </c>
    </row>
    <row r="27" spans="4:8" ht="12.75">
      <c r="D27" t="s">
        <v>28</v>
      </c>
      <c r="H27" s="4">
        <v>3020795.85</v>
      </c>
    </row>
    <row r="28" spans="4:8" ht="12.75">
      <c r="D28" t="s">
        <v>29</v>
      </c>
      <c r="H28" s="4">
        <v>1952235.89</v>
      </c>
    </row>
    <row r="29" spans="4:8" ht="12.75">
      <c r="D29" t="s">
        <v>30</v>
      </c>
      <c r="H29" s="4">
        <v>158206.12</v>
      </c>
    </row>
    <row r="30" spans="4:8" ht="12.75">
      <c r="D30" t="s">
        <v>54</v>
      </c>
      <c r="H30" s="4">
        <v>80000</v>
      </c>
    </row>
    <row r="31" spans="4:8" ht="12.75">
      <c r="D31" t="s">
        <v>19</v>
      </c>
      <c r="H31" s="4">
        <v>12124185.69</v>
      </c>
    </row>
    <row r="32" spans="4:8" ht="12.75">
      <c r="D32" t="s">
        <v>31</v>
      </c>
      <c r="H32" s="4">
        <v>5853884.78</v>
      </c>
    </row>
    <row r="33" spans="4:8" ht="12.75">
      <c r="D33" t="s">
        <v>50</v>
      </c>
      <c r="H33" s="4">
        <v>580673.06</v>
      </c>
    </row>
    <row r="34" spans="4:10" ht="12.75">
      <c r="D34" t="s">
        <v>20</v>
      </c>
      <c r="H34" s="5">
        <v>3340046.38</v>
      </c>
      <c r="J34" s="4">
        <f>SUM(H25:H34)</f>
        <v>33532112.75</v>
      </c>
    </row>
    <row r="35" spans="8:10" ht="12.75">
      <c r="H35" s="4"/>
      <c r="J35" s="4"/>
    </row>
    <row r="36" spans="3:10" ht="12.75">
      <c r="C36" t="s">
        <v>8</v>
      </c>
      <c r="J36" s="4">
        <v>13433899.73</v>
      </c>
    </row>
    <row r="37" ht="12.75">
      <c r="J37" s="4"/>
    </row>
    <row r="38" spans="3:10" ht="12.75">
      <c r="C38" t="s">
        <v>9</v>
      </c>
      <c r="J38" s="4">
        <v>0</v>
      </c>
    </row>
    <row r="40" spans="2:10" ht="12.75">
      <c r="B40" t="s">
        <v>10</v>
      </c>
      <c r="J40" s="8">
        <f>SUM(J22:J39)</f>
        <v>48171408.81</v>
      </c>
    </row>
    <row r="42" spans="2:10" ht="13.5" thickBot="1">
      <c r="B42" t="s">
        <v>11</v>
      </c>
      <c r="J42" s="9">
        <f>+J17-J40</f>
        <v>26837272.180000007</v>
      </c>
    </row>
    <row r="43" ht="13.5" thickTop="1"/>
    <row r="45" ht="12.75">
      <c r="B45" t="s">
        <v>25</v>
      </c>
    </row>
    <row r="50" spans="2:8" ht="12.75">
      <c r="B50" t="s">
        <v>33</v>
      </c>
      <c r="F50" s="13" t="s">
        <v>36</v>
      </c>
      <c r="H50" s="13" t="s">
        <v>38</v>
      </c>
    </row>
    <row r="52" spans="2:8" ht="12.75">
      <c r="B52" s="2" t="s">
        <v>35</v>
      </c>
      <c r="D52" s="2"/>
      <c r="E52" s="2"/>
      <c r="F52" s="2" t="s">
        <v>37</v>
      </c>
      <c r="H52" s="2" t="s">
        <v>56</v>
      </c>
    </row>
    <row r="53" spans="2:8" ht="12.75">
      <c r="B53" s="13" t="s">
        <v>34</v>
      </c>
      <c r="F53" s="13" t="s">
        <v>24</v>
      </c>
      <c r="H53" s="13" t="s">
        <v>40</v>
      </c>
    </row>
    <row r="57" ht="12.75">
      <c r="F57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58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49</v>
      </c>
      <c r="H11" s="4"/>
    </row>
    <row r="12" spans="2:8" ht="12.75">
      <c r="B12" t="s">
        <v>14</v>
      </c>
      <c r="H12" s="4"/>
    </row>
    <row r="13" spans="2:8" ht="12.75">
      <c r="B13" t="s">
        <v>15</v>
      </c>
      <c r="H13" s="4"/>
    </row>
    <row r="14" spans="2:10" ht="12.75">
      <c r="B14" t="s">
        <v>16</v>
      </c>
      <c r="H14" s="6"/>
      <c r="J14" s="4"/>
    </row>
    <row r="15" spans="2:10" ht="12.75">
      <c r="B15" t="s">
        <v>26</v>
      </c>
      <c r="H15" s="5"/>
      <c r="J15" s="4">
        <f>SUM(H11:H15)</f>
        <v>0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13687373.870000005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/>
    </row>
    <row r="22" spans="4:10" ht="12.75">
      <c r="D22" t="s">
        <v>17</v>
      </c>
      <c r="H22" s="4"/>
      <c r="J22" s="4"/>
    </row>
    <row r="23" ht="12.75">
      <c r="H23" s="4"/>
    </row>
    <row r="24" spans="3:8" ht="12.75">
      <c r="C24" t="s">
        <v>7</v>
      </c>
      <c r="H24" s="4"/>
    </row>
    <row r="25" spans="4:8" ht="12.75">
      <c r="D25" t="s">
        <v>18</v>
      </c>
      <c r="H25" s="4"/>
    </row>
    <row r="26" spans="4:8" ht="12.75">
      <c r="D26" t="s">
        <v>27</v>
      </c>
      <c r="H26" s="4"/>
    </row>
    <row r="27" spans="4:8" ht="12.75">
      <c r="D27" t="s">
        <v>28</v>
      </c>
      <c r="H27" s="4"/>
    </row>
    <row r="28" spans="4:8" ht="12.75">
      <c r="D28" t="s">
        <v>29</v>
      </c>
      <c r="H28" s="4"/>
    </row>
    <row r="29" spans="4:8" ht="12.75">
      <c r="D29" t="s">
        <v>30</v>
      </c>
      <c r="H29" s="4"/>
    </row>
    <row r="30" spans="4:8" ht="12.75">
      <c r="D30" t="s">
        <v>54</v>
      </c>
      <c r="H30" s="4"/>
    </row>
    <row r="31" spans="4:8" ht="12.75">
      <c r="D31" t="s">
        <v>19</v>
      </c>
      <c r="H31" s="4"/>
    </row>
    <row r="32" spans="4:8" ht="12.75">
      <c r="D32" t="s">
        <v>31</v>
      </c>
      <c r="H32" s="4"/>
    </row>
    <row r="33" spans="4:8" ht="12.75">
      <c r="D33" t="s">
        <v>50</v>
      </c>
      <c r="H33" s="4"/>
    </row>
    <row r="34" spans="4:10" ht="12.75">
      <c r="D34" t="s">
        <v>20</v>
      </c>
      <c r="H34" s="5"/>
      <c r="J34" s="4">
        <f>SUM(H25:H34)</f>
        <v>0</v>
      </c>
    </row>
    <row r="35" spans="8:10" ht="12.75">
      <c r="H35" s="4"/>
      <c r="J35" s="4"/>
    </row>
    <row r="36" spans="3:10" ht="12.75">
      <c r="C36" t="s">
        <v>8</v>
      </c>
      <c r="J36" s="4">
        <v>14201287.73</v>
      </c>
    </row>
    <row r="37" ht="12.75">
      <c r="J37" s="4"/>
    </row>
    <row r="38" spans="3:10" ht="12.75">
      <c r="C38" t="s">
        <v>9</v>
      </c>
      <c r="J38" s="4">
        <v>0</v>
      </c>
    </row>
    <row r="40" spans="2:10" ht="12.75">
      <c r="B40" t="s">
        <v>10</v>
      </c>
      <c r="J40" s="8">
        <f>SUM(J22:J39)</f>
        <v>14201287.73</v>
      </c>
    </row>
    <row r="42" spans="2:10" ht="13.5" thickBot="1">
      <c r="B42" t="s">
        <v>11</v>
      </c>
      <c r="J42" s="9">
        <f>+J17-J40</f>
        <v>-513913.8599999957</v>
      </c>
    </row>
    <row r="43" ht="13.5" thickTop="1"/>
    <row r="45" ht="12.75">
      <c r="B45" t="s">
        <v>25</v>
      </c>
    </row>
    <row r="50" spans="2:8" ht="12.75">
      <c r="B50" t="s">
        <v>33</v>
      </c>
      <c r="F50" s="13" t="s">
        <v>36</v>
      </c>
      <c r="H50" s="13" t="s">
        <v>38</v>
      </c>
    </row>
    <row r="52" spans="2:8" ht="12.75">
      <c r="B52" s="2" t="s">
        <v>35</v>
      </c>
      <c r="D52" s="2"/>
      <c r="E52" s="2"/>
      <c r="F52" s="2" t="s">
        <v>37</v>
      </c>
      <c r="H52" s="2" t="s">
        <v>56</v>
      </c>
    </row>
    <row r="53" spans="2:8" ht="12.75">
      <c r="B53" s="13" t="s">
        <v>34</v>
      </c>
      <c r="F53" s="13" t="s">
        <v>24</v>
      </c>
      <c r="H53" s="13" t="s">
        <v>40</v>
      </c>
    </row>
    <row r="57" ht="12.75">
      <c r="F57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7">
      <selection activeCell="J35" sqref="J35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57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49</v>
      </c>
      <c r="H11" s="4">
        <v>59292522.68</v>
      </c>
    </row>
    <row r="12" spans="2:8" ht="12.75">
      <c r="B12" t="s">
        <v>14</v>
      </c>
      <c r="H12" s="4">
        <v>4994489.03</v>
      </c>
    </row>
    <row r="13" spans="2:8" ht="12.75">
      <c r="B13" t="s">
        <v>15</v>
      </c>
      <c r="H13" s="4">
        <v>64992.93</v>
      </c>
    </row>
    <row r="14" spans="2:10" ht="12.75">
      <c r="B14" t="s">
        <v>16</v>
      </c>
      <c r="H14" s="6">
        <v>65809.93</v>
      </c>
      <c r="J14" s="4"/>
    </row>
    <row r="15" spans="2:10" ht="12.75">
      <c r="B15" t="s">
        <v>26</v>
      </c>
      <c r="H15" s="5">
        <v>0.08</v>
      </c>
      <c r="J15" s="4">
        <f>SUM(H11:H15)</f>
        <v>64417814.65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78105188.52000001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/>
    </row>
    <row r="22" spans="4:10" ht="12.75">
      <c r="D22" t="s">
        <v>17</v>
      </c>
      <c r="H22" s="4"/>
      <c r="J22" s="4">
        <v>1265396.33</v>
      </c>
    </row>
    <row r="23" ht="12.75">
      <c r="H23" s="4"/>
    </row>
    <row r="24" spans="3:8" ht="12.75">
      <c r="C24" t="s">
        <v>7</v>
      </c>
      <c r="H24" s="4"/>
    </row>
    <row r="25" spans="4:8" ht="12.75">
      <c r="D25" t="s">
        <v>18</v>
      </c>
      <c r="H25" s="4">
        <v>5352641.82</v>
      </c>
    </row>
    <row r="26" spans="4:8" ht="12.75">
      <c r="D26" t="s">
        <v>27</v>
      </c>
      <c r="H26" s="4">
        <v>1767100</v>
      </c>
    </row>
    <row r="27" spans="4:8" ht="12.75">
      <c r="D27" t="s">
        <v>28</v>
      </c>
      <c r="H27" s="4">
        <v>3542565.61</v>
      </c>
    </row>
    <row r="28" spans="4:8" ht="12.75">
      <c r="D28" t="s">
        <v>29</v>
      </c>
      <c r="H28" s="4">
        <v>2464809.71</v>
      </c>
    </row>
    <row r="29" spans="4:8" ht="12.75">
      <c r="D29" t="s">
        <v>30</v>
      </c>
      <c r="H29" s="4">
        <v>176642.66</v>
      </c>
    </row>
    <row r="30" spans="4:8" ht="12.75">
      <c r="D30" t="s">
        <v>54</v>
      </c>
      <c r="H30" s="4">
        <v>120000</v>
      </c>
    </row>
    <row r="31" spans="4:8" ht="12.75">
      <c r="D31" t="s">
        <v>19</v>
      </c>
      <c r="H31" s="4">
        <v>14991632.08</v>
      </c>
    </row>
    <row r="32" spans="4:8" ht="12.75">
      <c r="D32" t="s">
        <v>31</v>
      </c>
      <c r="H32" s="4">
        <v>6701282.04</v>
      </c>
    </row>
    <row r="33" spans="4:8" ht="12.75">
      <c r="D33" t="s">
        <v>50</v>
      </c>
      <c r="H33" s="4">
        <v>580673.06</v>
      </c>
    </row>
    <row r="34" spans="4:10" ht="12.75">
      <c r="D34" t="s">
        <v>20</v>
      </c>
      <c r="H34" s="5">
        <v>4036746.38</v>
      </c>
      <c r="J34" s="4">
        <f>SUM(H25:H34)</f>
        <v>39734093.36000001</v>
      </c>
    </row>
    <row r="35" spans="8:10" ht="12.75">
      <c r="H35" s="4"/>
      <c r="J35" s="4"/>
    </row>
    <row r="36" spans="3:10" ht="12.75">
      <c r="C36" t="s">
        <v>8</v>
      </c>
      <c r="J36" s="4">
        <v>14536342.73</v>
      </c>
    </row>
    <row r="37" ht="12.75">
      <c r="J37" s="4"/>
    </row>
    <row r="38" spans="3:10" ht="12.75">
      <c r="C38" t="s">
        <v>9</v>
      </c>
      <c r="J38" s="4">
        <v>0</v>
      </c>
    </row>
    <row r="40" spans="2:10" ht="12.75">
      <c r="B40" t="s">
        <v>10</v>
      </c>
      <c r="J40" s="8">
        <f>SUM(J22:J39)</f>
        <v>55535832.42</v>
      </c>
    </row>
    <row r="42" spans="2:10" ht="13.5" thickBot="1">
      <c r="B42" t="s">
        <v>11</v>
      </c>
      <c r="J42" s="9">
        <f>+J17-J40</f>
        <v>22569356.10000001</v>
      </c>
    </row>
    <row r="43" ht="13.5" thickTop="1"/>
    <row r="45" ht="12.75">
      <c r="B45" t="s">
        <v>25</v>
      </c>
    </row>
    <row r="50" spans="2:8" ht="12.75">
      <c r="B50" t="s">
        <v>33</v>
      </c>
      <c r="F50" s="13" t="s">
        <v>36</v>
      </c>
      <c r="H50" s="13" t="s">
        <v>38</v>
      </c>
    </row>
    <row r="52" spans="2:8" ht="12.75">
      <c r="B52" s="2" t="s">
        <v>35</v>
      </c>
      <c r="D52" s="2"/>
      <c r="E52" s="2"/>
      <c r="F52" s="2" t="s">
        <v>37</v>
      </c>
      <c r="H52" s="2" t="s">
        <v>56</v>
      </c>
    </row>
    <row r="53" spans="2:8" ht="12.75">
      <c r="B53" s="13" t="s">
        <v>34</v>
      </c>
      <c r="F53" s="13" t="s">
        <v>24</v>
      </c>
      <c r="H53" s="13" t="s">
        <v>40</v>
      </c>
    </row>
    <row r="57" ht="12.75">
      <c r="F57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5" width="10.7109375" style="0" customWidth="1"/>
    <col min="6" max="7" width="20.7109375" style="0" customWidth="1"/>
    <col min="8" max="8" width="18.7109375" style="0" customWidth="1"/>
    <col min="9" max="9" width="1.7109375" style="0" customWidth="1"/>
    <col min="10" max="10" width="18.710937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59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49</v>
      </c>
      <c r="H11" s="4">
        <f>70212949.29-5384682.49</f>
        <v>64828266.800000004</v>
      </c>
    </row>
    <row r="12" spans="2:8" ht="12.75">
      <c r="B12" t="s">
        <v>14</v>
      </c>
      <c r="H12" s="4">
        <v>5381420.88</v>
      </c>
    </row>
    <row r="13" spans="2:8" ht="12.75">
      <c r="B13" t="s">
        <v>15</v>
      </c>
      <c r="H13" s="4">
        <v>81604.74</v>
      </c>
    </row>
    <row r="14" spans="2:10" ht="12.75">
      <c r="B14" t="s">
        <v>16</v>
      </c>
      <c r="H14" s="6">
        <v>65809.93</v>
      </c>
      <c r="J14" s="4"/>
    </row>
    <row r="15" spans="2:10" ht="12.75">
      <c r="B15" t="s">
        <v>26</v>
      </c>
      <c r="H15" s="5">
        <v>0.08</v>
      </c>
      <c r="J15" s="4">
        <f>SUM(H11:H15)</f>
        <v>70357102.43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84044476.30000001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/>
    </row>
    <row r="22" spans="4:10" ht="12.75">
      <c r="D22" t="s">
        <v>17</v>
      </c>
      <c r="H22" s="4"/>
      <c r="J22" s="4">
        <v>1321712.12</v>
      </c>
    </row>
    <row r="23" ht="12.75">
      <c r="H23" s="4"/>
    </row>
    <row r="24" spans="3:8" ht="12.75">
      <c r="C24" t="s">
        <v>7</v>
      </c>
      <c r="H24" s="4"/>
    </row>
    <row r="25" spans="4:8" ht="12.75">
      <c r="D25" t="s">
        <v>18</v>
      </c>
      <c r="H25" s="4">
        <v>7027180.72</v>
      </c>
    </row>
    <row r="26" spans="4:8" ht="12.75">
      <c r="D26" t="s">
        <v>27</v>
      </c>
      <c r="H26" s="4">
        <v>1860987.24</v>
      </c>
    </row>
    <row r="27" spans="4:8" ht="12.75">
      <c r="D27" t="s">
        <v>28</v>
      </c>
      <c r="H27" s="4">
        <v>4015358.24</v>
      </c>
    </row>
    <row r="28" spans="4:8" ht="12.75">
      <c r="D28" t="s">
        <v>29</v>
      </c>
      <c r="H28" s="4">
        <v>2856030.01</v>
      </c>
    </row>
    <row r="29" spans="4:8" ht="12.75">
      <c r="D29" t="s">
        <v>30</v>
      </c>
      <c r="H29" s="4">
        <v>187827.93</v>
      </c>
    </row>
    <row r="30" spans="4:8" ht="12.75">
      <c r="D30" t="s">
        <v>54</v>
      </c>
      <c r="H30" s="4">
        <v>120000</v>
      </c>
    </row>
    <row r="31" spans="4:8" ht="12.75">
      <c r="D31" t="s">
        <v>19</v>
      </c>
      <c r="H31" s="4">
        <v>18209837.62</v>
      </c>
    </row>
    <row r="32" spans="4:8" ht="12.75">
      <c r="D32" t="s">
        <v>31</v>
      </c>
      <c r="H32" s="4">
        <v>7703632.48</v>
      </c>
    </row>
    <row r="33" spans="4:8" ht="12.75">
      <c r="D33" t="s">
        <v>50</v>
      </c>
      <c r="H33" s="4">
        <v>580673.06</v>
      </c>
    </row>
    <row r="34" spans="4:10" ht="12.75">
      <c r="D34" t="s">
        <v>20</v>
      </c>
      <c r="H34" s="5">
        <v>4410456.38</v>
      </c>
      <c r="J34" s="4">
        <f>SUM(H25:H34)</f>
        <v>46971983.68</v>
      </c>
    </row>
    <row r="35" spans="8:10" ht="12.75">
      <c r="H35" s="4"/>
      <c r="J35" s="4"/>
    </row>
    <row r="36" spans="3:10" ht="12.75">
      <c r="C36" t="s">
        <v>8</v>
      </c>
      <c r="J36" s="4">
        <v>15529184.98</v>
      </c>
    </row>
    <row r="37" ht="12.75">
      <c r="J37" s="4"/>
    </row>
    <row r="38" spans="3:10" ht="12.75">
      <c r="C38" t="s">
        <v>9</v>
      </c>
      <c r="J38" s="4">
        <v>2100</v>
      </c>
    </row>
    <row r="40" spans="2:10" ht="12.75">
      <c r="B40" t="s">
        <v>10</v>
      </c>
      <c r="J40" s="8">
        <f>SUM(J22:J39)</f>
        <v>63824980.78</v>
      </c>
    </row>
    <row r="42" spans="2:10" ht="13.5" thickBot="1">
      <c r="B42" t="s">
        <v>11</v>
      </c>
      <c r="J42" s="9">
        <f>+J17-J40</f>
        <v>20219495.52000001</v>
      </c>
    </row>
    <row r="43" ht="13.5" thickTop="1"/>
    <row r="45" ht="12.75">
      <c r="B45" t="s">
        <v>25</v>
      </c>
    </row>
    <row r="50" spans="2:8" ht="12.75">
      <c r="B50" t="s">
        <v>33</v>
      </c>
      <c r="F50" s="13" t="s">
        <v>36</v>
      </c>
      <c r="H50" s="13" t="s">
        <v>38</v>
      </c>
    </row>
    <row r="52" spans="2:8" ht="12.75">
      <c r="B52" s="2" t="s">
        <v>35</v>
      </c>
      <c r="D52" s="2"/>
      <c r="E52" s="2"/>
      <c r="F52" s="2" t="s">
        <v>37</v>
      </c>
      <c r="H52" s="2" t="s">
        <v>56</v>
      </c>
    </row>
    <row r="53" spans="2:8" ht="12.75">
      <c r="B53" s="13" t="s">
        <v>34</v>
      </c>
      <c r="F53" s="13" t="s">
        <v>24</v>
      </c>
      <c r="H53" s="13" t="s">
        <v>40</v>
      </c>
    </row>
    <row r="57" ht="12.75">
      <c r="F57" s="2"/>
    </row>
  </sheetData>
  <sheetProtection password="ECC3" sheet="1"/>
  <mergeCells count="3">
    <mergeCell ref="A3:J3"/>
    <mergeCell ref="A4:J4"/>
    <mergeCell ref="A6:J6"/>
  </mergeCells>
  <printOptions/>
  <pageMargins left="1" right="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4.00390625" style="0" customWidth="1"/>
    <col min="4" max="4" width="10.7109375" style="0" customWidth="1"/>
    <col min="5" max="5" width="11.00390625" style="0" customWidth="1"/>
    <col min="6" max="6" width="17.8515625" style="0" customWidth="1"/>
    <col min="7" max="7" width="7.57421875" style="0" customWidth="1"/>
    <col min="8" max="8" width="14.8515625" style="0" customWidth="1"/>
    <col min="9" max="9" width="2.421875" style="0" customWidth="1"/>
    <col min="10" max="10" width="14.00390625" style="0" customWidth="1"/>
    <col min="12" max="12" width="16.140625" style="0" customWidth="1"/>
    <col min="15" max="15" width="14.8515625" style="0" customWidth="1"/>
    <col min="16" max="16" width="14.57421875" style="0" customWidth="1"/>
    <col min="17" max="17" width="14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44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6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  <c r="O6" t="s">
        <v>41</v>
      </c>
      <c r="P6" s="15" t="s">
        <v>42</v>
      </c>
    </row>
    <row r="7" spans="1:18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  <c r="L7" s="14"/>
      <c r="M7" s="14"/>
      <c r="N7" s="14"/>
      <c r="O7" s="6"/>
      <c r="P7" s="6"/>
      <c r="Q7" s="6"/>
      <c r="R7" s="14"/>
    </row>
    <row r="8" spans="1:18" ht="12.75">
      <c r="A8" s="10"/>
      <c r="B8" s="10"/>
      <c r="C8" s="10"/>
      <c r="D8" s="10"/>
      <c r="E8" s="10"/>
      <c r="F8" s="10"/>
      <c r="G8" s="10"/>
      <c r="H8" s="10"/>
      <c r="I8" s="10"/>
      <c r="J8" s="10"/>
      <c r="L8" s="14"/>
      <c r="M8" s="14"/>
      <c r="N8" s="14">
        <v>168</v>
      </c>
      <c r="O8" s="4">
        <v>4528456.59</v>
      </c>
      <c r="P8" s="6">
        <v>8582041.18</v>
      </c>
      <c r="Q8" s="6">
        <f aca="true" t="shared" si="0" ref="Q8:Q29">+O8-P8</f>
        <v>-4053584.59</v>
      </c>
      <c r="R8" s="14"/>
    </row>
    <row r="9" spans="1:18" ht="12.75">
      <c r="A9" t="s">
        <v>21</v>
      </c>
      <c r="J9" s="6">
        <v>13687373.870000005</v>
      </c>
      <c r="L9" s="6"/>
      <c r="M9" s="14"/>
      <c r="N9" s="14">
        <v>212</v>
      </c>
      <c r="O9" s="4">
        <v>125991607.14</v>
      </c>
      <c r="P9" s="6">
        <v>119164979.11</v>
      </c>
      <c r="Q9" s="6">
        <f t="shared" si="0"/>
        <v>6826628.030000001</v>
      </c>
      <c r="R9" s="14"/>
    </row>
    <row r="10" spans="1:18" ht="12.75">
      <c r="A10" t="s">
        <v>12</v>
      </c>
      <c r="L10" s="14"/>
      <c r="M10" s="14"/>
      <c r="N10" s="16">
        <v>215</v>
      </c>
      <c r="O10" s="4">
        <v>9447206.74</v>
      </c>
      <c r="P10" s="6">
        <v>6681380.02</v>
      </c>
      <c r="Q10" s="6">
        <f t="shared" si="0"/>
        <v>2765826.7200000007</v>
      </c>
      <c r="R10" s="14"/>
    </row>
    <row r="11" spans="2:18" ht="12.75">
      <c r="B11" t="s">
        <v>13</v>
      </c>
      <c r="H11" s="4">
        <f>14629566.21-960978.52</f>
        <v>13668587.690000001</v>
      </c>
      <c r="L11" s="14"/>
      <c r="M11" s="14"/>
      <c r="N11" s="16">
        <v>221</v>
      </c>
      <c r="O11" s="4">
        <v>1221816</v>
      </c>
      <c r="P11" s="6">
        <v>1194016</v>
      </c>
      <c r="Q11" s="6">
        <f t="shared" si="0"/>
        <v>27800</v>
      </c>
      <c r="R11" s="14"/>
    </row>
    <row r="12" spans="2:18" ht="12.75">
      <c r="B12" t="s">
        <v>14</v>
      </c>
      <c r="H12" s="4">
        <v>910994.76</v>
      </c>
      <c r="L12" s="14"/>
      <c r="M12" s="14"/>
      <c r="N12" s="16">
        <v>222</v>
      </c>
      <c r="O12" s="4">
        <v>1676065.2</v>
      </c>
      <c r="P12" s="6">
        <v>1676065.2</v>
      </c>
      <c r="Q12" s="6">
        <f t="shared" si="0"/>
        <v>0</v>
      </c>
      <c r="R12" s="14"/>
    </row>
    <row r="13" spans="2:18" ht="12.75">
      <c r="B13" t="s">
        <v>15</v>
      </c>
      <c r="H13" s="4">
        <v>14793.35</v>
      </c>
      <c r="L13" s="14"/>
      <c r="M13" s="14"/>
      <c r="N13" s="16">
        <v>223</v>
      </c>
      <c r="O13" s="4">
        <v>6157450</v>
      </c>
      <c r="P13" s="6">
        <v>6029862</v>
      </c>
      <c r="Q13" s="6">
        <f t="shared" si="0"/>
        <v>127588</v>
      </c>
      <c r="R13" s="14"/>
    </row>
    <row r="14" spans="2:18" ht="12.75">
      <c r="B14" t="s">
        <v>16</v>
      </c>
      <c r="H14" s="6">
        <v>1686.53</v>
      </c>
      <c r="J14" s="4"/>
      <c r="L14" s="14"/>
      <c r="M14" s="14"/>
      <c r="N14" s="16">
        <v>227</v>
      </c>
      <c r="O14" s="4">
        <v>20800</v>
      </c>
      <c r="Q14" s="6">
        <f t="shared" si="0"/>
        <v>20800</v>
      </c>
      <c r="R14" s="14"/>
    </row>
    <row r="15" spans="2:18" ht="12.75">
      <c r="B15" t="s">
        <v>26</v>
      </c>
      <c r="H15" s="5">
        <v>0</v>
      </c>
      <c r="J15" s="4">
        <f>SUM(H11:H15)</f>
        <v>14596062.33</v>
      </c>
      <c r="L15" s="14"/>
      <c r="M15" s="14"/>
      <c r="N15" s="16">
        <v>229</v>
      </c>
      <c r="O15" s="4">
        <v>70710</v>
      </c>
      <c r="P15" s="6">
        <v>70710</v>
      </c>
      <c r="Q15" s="6">
        <f t="shared" si="0"/>
        <v>0</v>
      </c>
      <c r="R15" s="14"/>
    </row>
    <row r="16" spans="8:18" ht="12.75">
      <c r="H16" s="6"/>
      <c r="J16" s="4"/>
      <c r="L16" s="14"/>
      <c r="M16" s="14"/>
      <c r="N16" s="16">
        <v>230</v>
      </c>
      <c r="O16" s="4">
        <v>1000000</v>
      </c>
      <c r="P16" s="6">
        <v>1000000</v>
      </c>
      <c r="Q16" s="6">
        <f t="shared" si="0"/>
        <v>0</v>
      </c>
      <c r="R16" s="14"/>
    </row>
    <row r="17" spans="2:18" ht="12.75">
      <c r="B17" t="s">
        <v>22</v>
      </c>
      <c r="H17" s="4"/>
      <c r="J17" s="7">
        <f>SUM(J9:J15)</f>
        <v>28283436.200000003</v>
      </c>
      <c r="L17" s="14"/>
      <c r="M17" s="14"/>
      <c r="N17" s="16">
        <v>231</v>
      </c>
      <c r="O17" s="4">
        <v>42017.23</v>
      </c>
      <c r="P17" s="6">
        <v>42017.23</v>
      </c>
      <c r="Q17" s="6">
        <f t="shared" si="0"/>
        <v>0</v>
      </c>
      <c r="R17" s="14"/>
    </row>
    <row r="18" spans="10:18" ht="12.75">
      <c r="J18" s="4"/>
      <c r="L18" s="14"/>
      <c r="M18" s="14"/>
      <c r="N18" s="16">
        <v>233</v>
      </c>
      <c r="O18" s="4">
        <v>695978.8</v>
      </c>
      <c r="P18" s="6">
        <v>695978.8</v>
      </c>
      <c r="Q18" s="6">
        <f t="shared" si="0"/>
        <v>0</v>
      </c>
      <c r="R18" s="14"/>
    </row>
    <row r="19" spans="1:18" ht="12.75">
      <c r="A19" t="s">
        <v>3</v>
      </c>
      <c r="C19" t="s">
        <v>4</v>
      </c>
      <c r="J19" s="4"/>
      <c r="L19" s="14"/>
      <c r="M19" s="14"/>
      <c r="N19" s="16">
        <v>235</v>
      </c>
      <c r="O19" s="4">
        <v>439520</v>
      </c>
      <c r="P19" s="6">
        <v>439520</v>
      </c>
      <c r="Q19" s="6">
        <f t="shared" si="0"/>
        <v>0</v>
      </c>
      <c r="R19" s="14"/>
    </row>
    <row r="20" spans="3:18" ht="12.75">
      <c r="C20" t="s">
        <v>5</v>
      </c>
      <c r="L20" s="14"/>
      <c r="M20" s="14"/>
      <c r="N20" s="16">
        <v>241</v>
      </c>
      <c r="O20" s="4">
        <v>4492049.63</v>
      </c>
      <c r="P20" s="6">
        <v>4492049.63</v>
      </c>
      <c r="Q20" s="6">
        <f t="shared" si="0"/>
        <v>0</v>
      </c>
      <c r="R20" s="14"/>
    </row>
    <row r="21" spans="3:18" ht="12.75">
      <c r="C21" t="s">
        <v>6</v>
      </c>
      <c r="J21" s="4">
        <v>0</v>
      </c>
      <c r="L21" s="14"/>
      <c r="M21" s="14"/>
      <c r="N21" s="16">
        <v>250</v>
      </c>
      <c r="O21" s="4">
        <v>14319749.32</v>
      </c>
      <c r="P21" s="6">
        <v>13376063.32</v>
      </c>
      <c r="Q21" s="6">
        <f t="shared" si="0"/>
        <v>943686</v>
      </c>
      <c r="R21" s="14"/>
    </row>
    <row r="22" spans="4:18" ht="12.75">
      <c r="D22" t="s">
        <v>17</v>
      </c>
      <c r="J22" s="4"/>
      <c r="L22" s="14"/>
      <c r="M22" s="14"/>
      <c r="N22" s="16">
        <v>251</v>
      </c>
      <c r="O22" s="4">
        <v>475603.6</v>
      </c>
      <c r="P22" s="6"/>
      <c r="Q22" s="6">
        <f t="shared" si="0"/>
        <v>475603.6</v>
      </c>
      <c r="R22" s="14"/>
    </row>
    <row r="23" spans="12:18" ht="12.75">
      <c r="L23" s="14"/>
      <c r="M23" s="14"/>
      <c r="N23" s="16">
        <v>252</v>
      </c>
      <c r="O23" s="4">
        <v>1016358.21</v>
      </c>
      <c r="P23" s="6"/>
      <c r="Q23" s="6">
        <f t="shared" si="0"/>
        <v>1016358.21</v>
      </c>
      <c r="R23" s="14"/>
    </row>
    <row r="24" spans="3:18" ht="12.75">
      <c r="C24" t="s">
        <v>7</v>
      </c>
      <c r="L24" s="14"/>
      <c r="M24" s="14"/>
      <c r="N24" s="16">
        <v>254</v>
      </c>
      <c r="O24" s="4">
        <v>87198</v>
      </c>
      <c r="P24" s="6"/>
      <c r="Q24" s="6">
        <f t="shared" si="0"/>
        <v>87198</v>
      </c>
      <c r="R24" s="14"/>
    </row>
    <row r="25" spans="4:18" ht="12.75">
      <c r="D25" t="s">
        <v>18</v>
      </c>
      <c r="H25" s="4"/>
      <c r="L25" s="14"/>
      <c r="M25" s="14"/>
      <c r="N25" s="16">
        <v>260</v>
      </c>
      <c r="O25" s="4">
        <v>12225795.41</v>
      </c>
      <c r="P25" s="6"/>
      <c r="Q25" s="6">
        <f t="shared" si="0"/>
        <v>12225795.41</v>
      </c>
      <c r="R25" s="14"/>
    </row>
    <row r="26" spans="4:18" ht="12.75">
      <c r="D26" t="s">
        <v>27</v>
      </c>
      <c r="H26" s="4"/>
      <c r="L26" s="14"/>
      <c r="M26" s="14"/>
      <c r="N26" s="16">
        <v>264</v>
      </c>
      <c r="O26" s="4">
        <v>2570263</v>
      </c>
      <c r="P26" s="6">
        <v>3686901.89</v>
      </c>
      <c r="Q26" s="6">
        <f t="shared" si="0"/>
        <v>-1116638.8900000001</v>
      </c>
      <c r="R26" s="14"/>
    </row>
    <row r="27" spans="4:17" ht="12.75">
      <c r="D27" t="s">
        <v>28</v>
      </c>
      <c r="H27" s="4">
        <v>13301</v>
      </c>
      <c r="N27" s="16">
        <v>266</v>
      </c>
      <c r="O27" s="4"/>
      <c r="P27" s="4">
        <v>62370</v>
      </c>
      <c r="Q27" s="6">
        <f t="shared" si="0"/>
        <v>-62370</v>
      </c>
    </row>
    <row r="28" spans="4:17" ht="12.75">
      <c r="D28" t="s">
        <v>29</v>
      </c>
      <c r="H28" s="4">
        <v>68789.18</v>
      </c>
      <c r="N28" s="16">
        <v>267</v>
      </c>
      <c r="O28" s="4"/>
      <c r="P28" s="6">
        <v>747137.21</v>
      </c>
      <c r="Q28" s="6">
        <f t="shared" si="0"/>
        <v>-747137.21</v>
      </c>
    </row>
    <row r="29" spans="4:17" ht="12.75">
      <c r="D29" t="s">
        <v>30</v>
      </c>
      <c r="H29" s="4">
        <v>7027.16</v>
      </c>
      <c r="N29" s="16">
        <v>273</v>
      </c>
      <c r="O29" s="4">
        <v>1755219</v>
      </c>
      <c r="P29" s="17">
        <v>12431720.69</v>
      </c>
      <c r="Q29" s="5">
        <f t="shared" si="0"/>
        <v>-10676501.69</v>
      </c>
    </row>
    <row r="30" spans="4:16" ht="12.75">
      <c r="D30" t="s">
        <v>19</v>
      </c>
      <c r="H30" s="4">
        <v>102612.01</v>
      </c>
      <c r="O30" s="18"/>
      <c r="P30" s="18"/>
    </row>
    <row r="31" spans="4:17" ht="13.5" thickBot="1">
      <c r="D31" t="s">
        <v>31</v>
      </c>
      <c r="H31" s="4">
        <v>136890</v>
      </c>
      <c r="O31" s="19">
        <f>SUM(O8:O29)</f>
        <v>188233863.86999997</v>
      </c>
      <c r="P31" s="19">
        <f>SUM(P8:P29)</f>
        <v>180372812.27999997</v>
      </c>
      <c r="Q31" s="19">
        <f>SUM(Q8:Q29)</f>
        <v>7861051.590000002</v>
      </c>
    </row>
    <row r="32" spans="4:8" ht="13.5" thickTop="1">
      <c r="D32" t="s">
        <v>32</v>
      </c>
      <c r="H32" s="4">
        <v>0</v>
      </c>
    </row>
    <row r="33" spans="4:17" ht="12.75">
      <c r="D33" t="s">
        <v>20</v>
      </c>
      <c r="H33" s="5">
        <v>31425</v>
      </c>
      <c r="J33" s="4">
        <f>SUM(H25:H33)</f>
        <v>360044.35</v>
      </c>
      <c r="Q33" s="4">
        <v>5338175.59</v>
      </c>
    </row>
    <row r="34" spans="8:10" ht="12.75">
      <c r="H34" s="4"/>
      <c r="J34" s="4"/>
    </row>
    <row r="35" spans="3:17" ht="13.5" thickBot="1">
      <c r="C35" t="s">
        <v>8</v>
      </c>
      <c r="J35" s="4">
        <v>850632.03</v>
      </c>
      <c r="Q35" s="12">
        <f>+Q31-Q33</f>
        <v>2522876.000000002</v>
      </c>
    </row>
    <row r="36" ht="13.5" thickTop="1">
      <c r="J36" s="4"/>
    </row>
    <row r="37" spans="3:10" ht="12.75">
      <c r="C37" t="s">
        <v>9</v>
      </c>
      <c r="J37" s="4">
        <v>0</v>
      </c>
    </row>
    <row r="39" spans="2:10" ht="12.75">
      <c r="B39" t="s">
        <v>10</v>
      </c>
      <c r="J39" s="8">
        <f>SUM(J22:J38)</f>
        <v>1210676.38</v>
      </c>
    </row>
    <row r="41" spans="2:10" ht="13.5" thickBot="1">
      <c r="B41" t="s">
        <v>11</v>
      </c>
      <c r="J41" s="9">
        <f>+J17-J39</f>
        <v>27072759.820000004</v>
      </c>
    </row>
    <row r="42" ht="13.5" thickTop="1"/>
    <row r="44" ht="12.75">
      <c r="B44" t="s">
        <v>25</v>
      </c>
    </row>
    <row r="49" spans="2:8" ht="12.75">
      <c r="B49" t="s">
        <v>33</v>
      </c>
      <c r="F49" s="13" t="s">
        <v>36</v>
      </c>
      <c r="H49" s="13" t="s">
        <v>38</v>
      </c>
    </row>
    <row r="51" spans="2:8" ht="12.75">
      <c r="B51" s="2" t="s">
        <v>35</v>
      </c>
      <c r="D51" s="2"/>
      <c r="E51" s="2"/>
      <c r="F51" s="2" t="s">
        <v>37</v>
      </c>
      <c r="H51" s="2" t="s">
        <v>39</v>
      </c>
    </row>
    <row r="52" spans="2:8" ht="12.75">
      <c r="B52" s="13" t="s">
        <v>34</v>
      </c>
      <c r="F52" s="13" t="s">
        <v>24</v>
      </c>
      <c r="H52" s="13" t="s">
        <v>40</v>
      </c>
    </row>
    <row r="56" ht="12.75">
      <c r="F56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28">
      <selection activeCell="J35" sqref="J35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4.00390625" style="0" customWidth="1"/>
    <col min="4" max="4" width="10.7109375" style="0" customWidth="1"/>
    <col min="5" max="5" width="11.00390625" style="0" customWidth="1"/>
    <col min="6" max="6" width="17.8515625" style="0" customWidth="1"/>
    <col min="7" max="7" width="7.57421875" style="0" customWidth="1"/>
    <col min="8" max="8" width="14.8515625" style="0" customWidth="1"/>
    <col min="9" max="9" width="2.421875" style="0" customWidth="1"/>
    <col min="10" max="10" width="14.00390625" style="0" customWidth="1"/>
    <col min="12" max="12" width="16.140625" style="0" customWidth="1"/>
    <col min="15" max="15" width="14.8515625" style="0" customWidth="1"/>
    <col min="16" max="16" width="14.57421875" style="0" customWidth="1"/>
    <col min="17" max="17" width="14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45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6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  <c r="O6" t="s">
        <v>41</v>
      </c>
      <c r="P6" s="15" t="s">
        <v>42</v>
      </c>
    </row>
    <row r="7" spans="1:18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  <c r="L7" s="14"/>
      <c r="M7" s="14"/>
      <c r="N7" s="14"/>
      <c r="O7" s="6"/>
      <c r="P7" s="6"/>
      <c r="Q7" s="6"/>
      <c r="R7" s="14"/>
    </row>
    <row r="8" spans="1:18" ht="12.75">
      <c r="A8" s="10"/>
      <c r="B8" s="10"/>
      <c r="C8" s="10"/>
      <c r="D8" s="10"/>
      <c r="E8" s="10"/>
      <c r="F8" s="10"/>
      <c r="G8" s="10"/>
      <c r="H8" s="10"/>
      <c r="I8" s="10"/>
      <c r="J8" s="10"/>
      <c r="L8" s="14"/>
      <c r="M8" s="14"/>
      <c r="N8" s="14">
        <v>168</v>
      </c>
      <c r="O8" s="4">
        <v>4528456.59</v>
      </c>
      <c r="P8" s="6">
        <v>8582041.18</v>
      </c>
      <c r="Q8" s="6">
        <f aca="true" t="shared" si="0" ref="Q8:Q29">+O8-P8</f>
        <v>-4053584.59</v>
      </c>
      <c r="R8" s="14"/>
    </row>
    <row r="9" spans="1:18" ht="12.75">
      <c r="A9" t="s">
        <v>21</v>
      </c>
      <c r="J9" s="6">
        <v>13687373.870000005</v>
      </c>
      <c r="L9" s="6"/>
      <c r="M9" s="14"/>
      <c r="N9" s="14">
        <v>212</v>
      </c>
      <c r="O9" s="4">
        <v>125991607.14</v>
      </c>
      <c r="P9" s="6">
        <v>119164979.11</v>
      </c>
      <c r="Q9" s="6">
        <f t="shared" si="0"/>
        <v>6826628.030000001</v>
      </c>
      <c r="R9" s="14"/>
    </row>
    <row r="10" spans="1:18" ht="12.75">
      <c r="A10" t="s">
        <v>12</v>
      </c>
      <c r="L10" s="14"/>
      <c r="M10" s="14"/>
      <c r="N10" s="16">
        <v>215</v>
      </c>
      <c r="O10" s="4">
        <v>9447206.74</v>
      </c>
      <c r="P10" s="6">
        <v>6681380.02</v>
      </c>
      <c r="Q10" s="6">
        <f t="shared" si="0"/>
        <v>2765826.7200000007</v>
      </c>
      <c r="R10" s="14"/>
    </row>
    <row r="11" spans="2:18" ht="12.75">
      <c r="B11" t="s">
        <v>13</v>
      </c>
      <c r="H11" s="4">
        <v>18798955.9</v>
      </c>
      <c r="L11" s="14"/>
      <c r="M11" s="14"/>
      <c r="N11" s="16">
        <v>221</v>
      </c>
      <c r="O11" s="4">
        <v>1221816</v>
      </c>
      <c r="P11" s="6">
        <v>1194016</v>
      </c>
      <c r="Q11" s="6">
        <f t="shared" si="0"/>
        <v>27800</v>
      </c>
      <c r="R11" s="14"/>
    </row>
    <row r="12" spans="2:18" ht="12.75">
      <c r="B12" t="s">
        <v>14</v>
      </c>
      <c r="H12" s="4">
        <v>1290680.92</v>
      </c>
      <c r="L12" s="14"/>
      <c r="M12" s="14"/>
      <c r="N12" s="16">
        <v>222</v>
      </c>
      <c r="O12" s="4">
        <v>1676065.2</v>
      </c>
      <c r="P12" s="6">
        <v>1676065.2</v>
      </c>
      <c r="Q12" s="6">
        <f t="shared" si="0"/>
        <v>0</v>
      </c>
      <c r="R12" s="14"/>
    </row>
    <row r="13" spans="2:18" ht="12.75">
      <c r="B13" t="s">
        <v>15</v>
      </c>
      <c r="H13" s="4">
        <v>14793.35</v>
      </c>
      <c r="L13" s="14"/>
      <c r="M13" s="14"/>
      <c r="N13" s="16">
        <v>223</v>
      </c>
      <c r="O13" s="4">
        <v>6157450</v>
      </c>
      <c r="P13" s="6">
        <v>6029862</v>
      </c>
      <c r="Q13" s="6">
        <f t="shared" si="0"/>
        <v>127588</v>
      </c>
      <c r="R13" s="14"/>
    </row>
    <row r="14" spans="2:18" ht="12.75">
      <c r="B14" t="s">
        <v>16</v>
      </c>
      <c r="H14" s="6">
        <v>10425.38</v>
      </c>
      <c r="J14" s="4"/>
      <c r="L14" s="14"/>
      <c r="M14" s="14"/>
      <c r="N14" s="16">
        <v>227</v>
      </c>
      <c r="O14" s="4">
        <v>20800</v>
      </c>
      <c r="Q14" s="6">
        <f t="shared" si="0"/>
        <v>20800</v>
      </c>
      <c r="R14" s="14"/>
    </row>
    <row r="15" spans="2:18" ht="12.75">
      <c r="B15" t="s">
        <v>26</v>
      </c>
      <c r="H15" s="5">
        <v>0</v>
      </c>
      <c r="J15" s="4">
        <f>SUM(H11:H15)</f>
        <v>20114855.55</v>
      </c>
      <c r="L15" s="14"/>
      <c r="M15" s="14"/>
      <c r="N15" s="16">
        <v>229</v>
      </c>
      <c r="O15" s="4">
        <v>70710</v>
      </c>
      <c r="P15" s="6">
        <v>70710</v>
      </c>
      <c r="Q15" s="6">
        <f t="shared" si="0"/>
        <v>0</v>
      </c>
      <c r="R15" s="14"/>
    </row>
    <row r="16" spans="8:18" ht="12.75">
      <c r="H16" s="6"/>
      <c r="J16" s="4"/>
      <c r="L16" s="14"/>
      <c r="M16" s="14"/>
      <c r="N16" s="16">
        <v>230</v>
      </c>
      <c r="O16" s="4">
        <v>1000000</v>
      </c>
      <c r="P16" s="6">
        <v>1000000</v>
      </c>
      <c r="Q16" s="6">
        <f t="shared" si="0"/>
        <v>0</v>
      </c>
      <c r="R16" s="14"/>
    </row>
    <row r="17" spans="2:18" ht="12.75">
      <c r="B17" t="s">
        <v>22</v>
      </c>
      <c r="H17" s="4"/>
      <c r="J17" s="7">
        <f>SUM(J9:J15)</f>
        <v>33802229.42</v>
      </c>
      <c r="L17" s="14"/>
      <c r="M17" s="14"/>
      <c r="N17" s="16">
        <v>231</v>
      </c>
      <c r="O17" s="4">
        <v>42017.23</v>
      </c>
      <c r="P17" s="6">
        <v>42017.23</v>
      </c>
      <c r="Q17" s="6">
        <f t="shared" si="0"/>
        <v>0</v>
      </c>
      <c r="R17" s="14"/>
    </row>
    <row r="18" spans="10:18" ht="12.75">
      <c r="J18" s="4"/>
      <c r="L18" s="14"/>
      <c r="M18" s="14"/>
      <c r="N18" s="16">
        <v>233</v>
      </c>
      <c r="O18" s="4">
        <v>695978.8</v>
      </c>
      <c r="P18" s="6">
        <v>695978.8</v>
      </c>
      <c r="Q18" s="6">
        <f t="shared" si="0"/>
        <v>0</v>
      </c>
      <c r="R18" s="14"/>
    </row>
    <row r="19" spans="1:18" ht="12.75">
      <c r="A19" t="s">
        <v>3</v>
      </c>
      <c r="C19" t="s">
        <v>4</v>
      </c>
      <c r="J19" s="4"/>
      <c r="L19" s="14"/>
      <c r="M19" s="14"/>
      <c r="N19" s="16">
        <v>235</v>
      </c>
      <c r="O19" s="4">
        <v>439520</v>
      </c>
      <c r="P19" s="6">
        <v>439520</v>
      </c>
      <c r="Q19" s="6">
        <f t="shared" si="0"/>
        <v>0</v>
      </c>
      <c r="R19" s="14"/>
    </row>
    <row r="20" spans="3:18" ht="12.75">
      <c r="C20" t="s">
        <v>5</v>
      </c>
      <c r="L20" s="14"/>
      <c r="M20" s="14"/>
      <c r="N20" s="16">
        <v>241</v>
      </c>
      <c r="O20" s="4">
        <v>4492049.63</v>
      </c>
      <c r="P20" s="6">
        <v>4492049.63</v>
      </c>
      <c r="Q20" s="6">
        <f t="shared" si="0"/>
        <v>0</v>
      </c>
      <c r="R20" s="14"/>
    </row>
    <row r="21" spans="3:18" ht="12.75">
      <c r="C21" t="s">
        <v>6</v>
      </c>
      <c r="J21" s="4">
        <v>0</v>
      </c>
      <c r="L21" s="14"/>
      <c r="M21" s="14"/>
      <c r="N21" s="16">
        <v>250</v>
      </c>
      <c r="O21" s="4">
        <v>14319749.32</v>
      </c>
      <c r="P21" s="6">
        <v>13376063.32</v>
      </c>
      <c r="Q21" s="6">
        <f t="shared" si="0"/>
        <v>943686</v>
      </c>
      <c r="R21" s="14"/>
    </row>
    <row r="22" spans="4:18" ht="12.75">
      <c r="D22" t="s">
        <v>17</v>
      </c>
      <c r="J22" s="4">
        <v>209746.88</v>
      </c>
      <c r="L22" s="14"/>
      <c r="M22" s="14"/>
      <c r="N22" s="16">
        <v>251</v>
      </c>
      <c r="O22" s="4">
        <v>475603.6</v>
      </c>
      <c r="P22" s="6"/>
      <c r="Q22" s="6">
        <f t="shared" si="0"/>
        <v>475603.6</v>
      </c>
      <c r="R22" s="14"/>
    </row>
    <row r="23" spans="12:18" ht="12.75">
      <c r="L23" s="14"/>
      <c r="M23" s="14"/>
      <c r="N23" s="16">
        <v>252</v>
      </c>
      <c r="O23" s="4">
        <v>1016358.21</v>
      </c>
      <c r="P23" s="6"/>
      <c r="Q23" s="6">
        <f t="shared" si="0"/>
        <v>1016358.21</v>
      </c>
      <c r="R23" s="14"/>
    </row>
    <row r="24" spans="3:18" ht="12.75">
      <c r="C24" t="s">
        <v>7</v>
      </c>
      <c r="L24" s="14"/>
      <c r="M24" s="14"/>
      <c r="N24" s="16">
        <v>254</v>
      </c>
      <c r="O24" s="4">
        <v>87198</v>
      </c>
      <c r="P24" s="6"/>
      <c r="Q24" s="6">
        <f t="shared" si="0"/>
        <v>87198</v>
      </c>
      <c r="R24" s="14"/>
    </row>
    <row r="25" spans="4:18" ht="12.75">
      <c r="D25" t="s">
        <v>18</v>
      </c>
      <c r="H25" s="4">
        <v>35333</v>
      </c>
      <c r="L25" s="14"/>
      <c r="M25" s="14"/>
      <c r="N25" s="16">
        <v>260</v>
      </c>
      <c r="O25" s="4">
        <v>12225795.41</v>
      </c>
      <c r="P25" s="6"/>
      <c r="Q25" s="6">
        <f t="shared" si="0"/>
        <v>12225795.41</v>
      </c>
      <c r="R25" s="14"/>
    </row>
    <row r="26" spans="4:18" ht="12.75">
      <c r="D26" t="s">
        <v>27</v>
      </c>
      <c r="H26" s="4">
        <v>0</v>
      </c>
      <c r="L26" s="14"/>
      <c r="M26" s="14"/>
      <c r="N26" s="16">
        <v>264</v>
      </c>
      <c r="O26" s="4">
        <v>2570263</v>
      </c>
      <c r="P26" s="6">
        <v>3686901.89</v>
      </c>
      <c r="Q26" s="6">
        <f t="shared" si="0"/>
        <v>-1116638.8900000001</v>
      </c>
      <c r="R26" s="14"/>
    </row>
    <row r="27" spans="4:17" ht="12.75">
      <c r="D27" t="s">
        <v>28</v>
      </c>
      <c r="H27" s="4">
        <v>239335.04</v>
      </c>
      <c r="N27" s="16">
        <v>266</v>
      </c>
      <c r="O27" s="4"/>
      <c r="P27" s="4">
        <v>62370</v>
      </c>
      <c r="Q27" s="6">
        <f t="shared" si="0"/>
        <v>-62370</v>
      </c>
    </row>
    <row r="28" spans="4:17" ht="12.75">
      <c r="D28" t="s">
        <v>29</v>
      </c>
      <c r="H28" s="4">
        <v>365563.07</v>
      </c>
      <c r="N28" s="16">
        <v>267</v>
      </c>
      <c r="O28" s="4"/>
      <c r="P28" s="6">
        <v>747137.21</v>
      </c>
      <c r="Q28" s="6">
        <f t="shared" si="0"/>
        <v>-747137.21</v>
      </c>
    </row>
    <row r="29" spans="4:17" ht="12.75">
      <c r="D29" t="s">
        <v>30</v>
      </c>
      <c r="H29" s="4">
        <v>9625.31</v>
      </c>
      <c r="N29" s="16">
        <v>273</v>
      </c>
      <c r="O29" s="4">
        <v>1755219</v>
      </c>
      <c r="P29" s="17">
        <v>12431720.69</v>
      </c>
      <c r="Q29" s="5">
        <f t="shared" si="0"/>
        <v>-10676501.69</v>
      </c>
    </row>
    <row r="30" spans="4:16" ht="12.75">
      <c r="D30" t="s">
        <v>19</v>
      </c>
      <c r="H30" s="4">
        <v>1443662.09</v>
      </c>
      <c r="O30" s="18"/>
      <c r="P30" s="18"/>
    </row>
    <row r="31" spans="4:17" ht="13.5" thickBot="1">
      <c r="D31" t="s">
        <v>31</v>
      </c>
      <c r="H31" s="4">
        <v>339888</v>
      </c>
      <c r="O31" s="19">
        <f>SUM(O8:O29)</f>
        <v>188233863.86999997</v>
      </c>
      <c r="P31" s="19">
        <f>SUM(P8:P29)</f>
        <v>180372812.27999997</v>
      </c>
      <c r="Q31" s="19">
        <f>SUM(Q8:Q29)</f>
        <v>7861051.590000002</v>
      </c>
    </row>
    <row r="32" spans="4:8" ht="13.5" thickTop="1">
      <c r="D32" t="s">
        <v>32</v>
      </c>
      <c r="H32" s="4">
        <v>0</v>
      </c>
    </row>
    <row r="33" spans="4:17" ht="12.75">
      <c r="D33" t="s">
        <v>20</v>
      </c>
      <c r="H33" s="5">
        <v>31425</v>
      </c>
      <c r="J33" s="4">
        <f>SUM(H25:H33)</f>
        <v>2464831.5100000002</v>
      </c>
      <c r="Q33" s="4">
        <v>5338175.59</v>
      </c>
    </row>
    <row r="34" spans="8:10" ht="12.75">
      <c r="H34" s="4"/>
      <c r="J34" s="4"/>
    </row>
    <row r="35" spans="3:17" ht="13.5" thickBot="1">
      <c r="C35" t="s">
        <v>8</v>
      </c>
      <c r="J35" s="4">
        <v>1418250.33</v>
      </c>
      <c r="Q35" s="12">
        <f>+Q31-Q33</f>
        <v>2522876.000000002</v>
      </c>
    </row>
    <row r="36" ht="13.5" thickTop="1">
      <c r="J36" s="4"/>
    </row>
    <row r="37" spans="3:10" ht="12.75">
      <c r="C37" t="s">
        <v>9</v>
      </c>
      <c r="J37" s="4">
        <v>0</v>
      </c>
    </row>
    <row r="39" spans="2:10" ht="12.75">
      <c r="B39" t="s">
        <v>10</v>
      </c>
      <c r="J39" s="8">
        <f>SUM(J22:J38)</f>
        <v>4092828.72</v>
      </c>
    </row>
    <row r="41" spans="2:10" ht="13.5" thickBot="1">
      <c r="B41" t="s">
        <v>11</v>
      </c>
      <c r="J41" s="9">
        <f>+J17-J39</f>
        <v>29709400.700000003</v>
      </c>
    </row>
    <row r="42" ht="13.5" thickTop="1"/>
    <row r="44" ht="12.75">
      <c r="B44" t="s">
        <v>25</v>
      </c>
    </row>
    <row r="49" spans="2:8" ht="12.75">
      <c r="B49" t="s">
        <v>33</v>
      </c>
      <c r="F49" s="13" t="s">
        <v>36</v>
      </c>
      <c r="H49" s="13" t="s">
        <v>38</v>
      </c>
    </row>
    <row r="51" spans="2:8" ht="12.75">
      <c r="B51" s="2" t="s">
        <v>35</v>
      </c>
      <c r="D51" s="2"/>
      <c r="E51" s="2"/>
      <c r="F51" s="2" t="s">
        <v>37</v>
      </c>
      <c r="H51" s="2" t="s">
        <v>39</v>
      </c>
    </row>
    <row r="52" spans="2:8" ht="12.75">
      <c r="B52" s="13" t="s">
        <v>34</v>
      </c>
      <c r="F52" s="13" t="s">
        <v>24</v>
      </c>
      <c r="H52" s="13" t="s">
        <v>40</v>
      </c>
    </row>
    <row r="56" ht="12.75">
      <c r="F56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7">
      <selection activeCell="J35" sqref="J35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46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13</v>
      </c>
      <c r="H11" s="4">
        <v>35305757.23</v>
      </c>
    </row>
    <row r="12" spans="2:8" ht="12.75">
      <c r="B12" t="s">
        <v>14</v>
      </c>
      <c r="H12" s="4">
        <v>2201281.52</v>
      </c>
    </row>
    <row r="13" spans="2:8" ht="12.75">
      <c r="B13" t="s">
        <v>15</v>
      </c>
      <c r="H13" s="4">
        <v>31004.95</v>
      </c>
    </row>
    <row r="14" spans="2:10" ht="12.75">
      <c r="B14" t="s">
        <v>16</v>
      </c>
      <c r="H14" s="6">
        <v>21367.75</v>
      </c>
      <c r="J14" s="4"/>
    </row>
    <row r="15" spans="2:10" ht="12.75">
      <c r="B15" t="s">
        <v>26</v>
      </c>
      <c r="H15" s="5">
        <v>0</v>
      </c>
      <c r="J15" s="4">
        <f>SUM(H11:H15)</f>
        <v>37559411.45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51246785.32000001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>
        <v>0</v>
      </c>
    </row>
    <row r="22" spans="4:10" ht="12.75">
      <c r="D22" t="s">
        <v>17</v>
      </c>
      <c r="J22" s="4">
        <v>439745.72</v>
      </c>
    </row>
    <row r="24" ht="12.75">
      <c r="C24" t="s">
        <v>7</v>
      </c>
    </row>
    <row r="25" spans="4:8" ht="12.75">
      <c r="D25" t="s">
        <v>18</v>
      </c>
      <c r="H25" s="4">
        <v>629889.64</v>
      </c>
    </row>
    <row r="26" spans="4:8" ht="12.75">
      <c r="D26" t="s">
        <v>27</v>
      </c>
      <c r="H26" s="4">
        <v>19500</v>
      </c>
    </row>
    <row r="27" spans="4:8" ht="12.75">
      <c r="D27" t="s">
        <v>28</v>
      </c>
      <c r="H27" s="4">
        <v>337786.12</v>
      </c>
    </row>
    <row r="28" spans="4:8" ht="12.75">
      <c r="D28" t="s">
        <v>29</v>
      </c>
      <c r="H28" s="4">
        <v>567604.78</v>
      </c>
    </row>
    <row r="29" spans="4:8" ht="12.75">
      <c r="D29" t="s">
        <v>30</v>
      </c>
      <c r="H29" s="4">
        <v>18597.29</v>
      </c>
    </row>
    <row r="30" spans="4:8" ht="12.75">
      <c r="D30" t="s">
        <v>19</v>
      </c>
      <c r="H30" s="4">
        <v>2904010.52</v>
      </c>
    </row>
    <row r="31" spans="4:8" ht="12.75">
      <c r="D31" t="s">
        <v>31</v>
      </c>
      <c r="H31" s="4">
        <v>692062</v>
      </c>
    </row>
    <row r="32" spans="4:10" ht="12.75">
      <c r="D32" t="s">
        <v>20</v>
      </c>
      <c r="H32" s="5">
        <v>309405</v>
      </c>
      <c r="J32" s="4">
        <f>SUM(H25:H32)</f>
        <v>5478855.35</v>
      </c>
    </row>
    <row r="33" spans="8:10" ht="12.75">
      <c r="H33" s="4"/>
      <c r="J33" s="4"/>
    </row>
    <row r="34" spans="3:10" ht="12.75">
      <c r="C34" t="s">
        <v>8</v>
      </c>
      <c r="J34" s="4">
        <f>1418250.33+472636.5</f>
        <v>1890886.83</v>
      </c>
    </row>
    <row r="35" ht="12.75">
      <c r="J35" s="4"/>
    </row>
    <row r="36" spans="3:10" ht="12.75">
      <c r="C36" t="s">
        <v>9</v>
      </c>
      <c r="J36" s="4">
        <v>0</v>
      </c>
    </row>
    <row r="38" spans="2:10" ht="12.75">
      <c r="B38" t="s">
        <v>10</v>
      </c>
      <c r="J38" s="8">
        <f>SUM(J22:J37)</f>
        <v>7809487.899999999</v>
      </c>
    </row>
    <row r="40" spans="2:10" ht="13.5" thickBot="1">
      <c r="B40" t="s">
        <v>11</v>
      </c>
      <c r="J40" s="9">
        <f>+J17-J38</f>
        <v>43437297.42000001</v>
      </c>
    </row>
    <row r="41" ht="13.5" thickTop="1"/>
    <row r="43" ht="12.75">
      <c r="B43" t="s">
        <v>25</v>
      </c>
    </row>
    <row r="48" spans="2:8" ht="12.75">
      <c r="B48" t="s">
        <v>33</v>
      </c>
      <c r="F48" s="13" t="s">
        <v>36</v>
      </c>
      <c r="H48" s="13" t="s">
        <v>38</v>
      </c>
    </row>
    <row r="50" spans="2:8" ht="12.75">
      <c r="B50" s="2" t="s">
        <v>35</v>
      </c>
      <c r="D50" s="2"/>
      <c r="E50" s="2"/>
      <c r="F50" s="2" t="s">
        <v>37</v>
      </c>
      <c r="H50" s="2" t="s">
        <v>39</v>
      </c>
    </row>
    <row r="51" spans="2:8" ht="12.75">
      <c r="B51" s="13" t="s">
        <v>34</v>
      </c>
      <c r="F51" s="13" t="s">
        <v>24</v>
      </c>
      <c r="H51" s="13" t="s">
        <v>40</v>
      </c>
    </row>
    <row r="55" ht="12.75">
      <c r="F55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47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13</v>
      </c>
      <c r="H11" s="4">
        <f>43184308.52-3428322.83</f>
        <v>39755985.690000005</v>
      </c>
    </row>
    <row r="12" spans="2:8" ht="12.75">
      <c r="B12" t="s">
        <v>14</v>
      </c>
      <c r="H12" s="4">
        <v>2682953.93</v>
      </c>
    </row>
    <row r="13" spans="2:8" ht="12.75">
      <c r="B13" t="s">
        <v>15</v>
      </c>
      <c r="H13" s="4">
        <v>31004.95</v>
      </c>
    </row>
    <row r="14" spans="2:10" ht="12.75">
      <c r="B14" t="s">
        <v>16</v>
      </c>
      <c r="H14" s="6">
        <v>21902.6</v>
      </c>
      <c r="J14" s="4"/>
    </row>
    <row r="15" spans="2:10" ht="12.75">
      <c r="B15" t="s">
        <v>26</v>
      </c>
      <c r="H15" s="5">
        <v>0</v>
      </c>
      <c r="J15" s="4">
        <f>SUM(H11:H15)</f>
        <v>42491847.17000001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56179221.040000014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>
        <v>0</v>
      </c>
    </row>
    <row r="22" spans="4:10" ht="12.75">
      <c r="D22" t="s">
        <v>17</v>
      </c>
      <c r="J22" s="4">
        <v>639745.72</v>
      </c>
    </row>
    <row r="24" ht="12.75">
      <c r="C24" t="s">
        <v>7</v>
      </c>
    </row>
    <row r="25" spans="4:8" ht="12.75">
      <c r="D25" t="s">
        <v>18</v>
      </c>
      <c r="H25" s="4">
        <v>3906451.66</v>
      </c>
    </row>
    <row r="26" spans="4:8" ht="12.75">
      <c r="D26" t="s">
        <v>27</v>
      </c>
      <c r="H26" s="4">
        <v>1480200</v>
      </c>
    </row>
    <row r="27" spans="4:8" ht="12.75">
      <c r="D27" t="s">
        <v>28</v>
      </c>
      <c r="H27" s="4">
        <v>824596.18</v>
      </c>
    </row>
    <row r="28" spans="4:8" ht="12.75">
      <c r="D28" t="s">
        <v>29</v>
      </c>
      <c r="H28" s="4">
        <v>676958.08</v>
      </c>
    </row>
    <row r="29" spans="4:8" ht="12.75">
      <c r="D29" t="s">
        <v>30</v>
      </c>
      <c r="H29" s="4">
        <v>59790.03</v>
      </c>
    </row>
    <row r="30" spans="4:8" ht="12.75">
      <c r="D30" t="s">
        <v>19</v>
      </c>
      <c r="H30" s="4">
        <v>4396670.77</v>
      </c>
    </row>
    <row r="31" spans="4:8" ht="12.75">
      <c r="D31" t="s">
        <v>31</v>
      </c>
      <c r="H31" s="4">
        <v>1018306</v>
      </c>
    </row>
    <row r="32" spans="4:10" ht="12.75">
      <c r="D32" t="s">
        <v>20</v>
      </c>
      <c r="H32" s="5">
        <v>313948.5</v>
      </c>
      <c r="J32" s="4">
        <f>SUM(H25:H32)</f>
        <v>12676921.219999999</v>
      </c>
    </row>
    <row r="33" spans="8:10" ht="12.75">
      <c r="H33" s="4"/>
      <c r="J33" s="4"/>
    </row>
    <row r="34" spans="3:10" ht="12.75">
      <c r="C34" t="s">
        <v>8</v>
      </c>
      <c r="J34" s="4">
        <v>3889819.2</v>
      </c>
    </row>
    <row r="35" ht="12.75">
      <c r="J35" s="4"/>
    </row>
    <row r="36" spans="3:10" ht="12.75">
      <c r="C36" t="s">
        <v>9</v>
      </c>
      <c r="J36" s="4">
        <v>0</v>
      </c>
    </row>
    <row r="38" spans="2:10" ht="12.75">
      <c r="B38" t="s">
        <v>10</v>
      </c>
      <c r="J38" s="8">
        <f>SUM(J22:J37)</f>
        <v>17206486.14</v>
      </c>
    </row>
    <row r="40" spans="2:10" ht="13.5" thickBot="1">
      <c r="B40" t="s">
        <v>11</v>
      </c>
      <c r="J40" s="9">
        <f>+J17-J38</f>
        <v>38972734.90000001</v>
      </c>
    </row>
    <row r="41" ht="13.5" thickTop="1"/>
    <row r="43" ht="12.75">
      <c r="B43" t="s">
        <v>25</v>
      </c>
    </row>
    <row r="48" spans="2:8" ht="12.75">
      <c r="B48" t="s">
        <v>33</v>
      </c>
      <c r="F48" s="13" t="s">
        <v>36</v>
      </c>
      <c r="H48" s="13" t="s">
        <v>38</v>
      </c>
    </row>
    <row r="50" spans="2:8" ht="12.75">
      <c r="B50" s="2" t="s">
        <v>35</v>
      </c>
      <c r="D50" s="2"/>
      <c r="E50" s="2"/>
      <c r="F50" s="2" t="s">
        <v>37</v>
      </c>
      <c r="H50" s="2" t="s">
        <v>39</v>
      </c>
    </row>
    <row r="51" spans="2:8" ht="12.75">
      <c r="B51" s="13" t="s">
        <v>34</v>
      </c>
      <c r="F51" s="13" t="s">
        <v>24</v>
      </c>
      <c r="H51" s="13" t="s">
        <v>40</v>
      </c>
    </row>
    <row r="55" ht="12.75">
      <c r="F55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48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49</v>
      </c>
      <c r="H11" s="4">
        <v>41164691.57</v>
      </c>
    </row>
    <row r="12" spans="2:8" ht="12.75">
      <c r="B12" t="s">
        <v>14</v>
      </c>
      <c r="H12" s="4">
        <v>2934072.4</v>
      </c>
    </row>
    <row r="13" spans="2:8" ht="12.75">
      <c r="B13" t="s">
        <v>15</v>
      </c>
      <c r="H13" s="4">
        <v>31004.95</v>
      </c>
    </row>
    <row r="14" spans="2:10" ht="12.75">
      <c r="B14" t="s">
        <v>16</v>
      </c>
      <c r="H14" s="6">
        <v>25814.26</v>
      </c>
      <c r="J14" s="4"/>
    </row>
    <row r="15" spans="2:10" ht="12.75">
      <c r="B15" t="s">
        <v>26</v>
      </c>
      <c r="H15" s="5">
        <v>0</v>
      </c>
      <c r="J15" s="4">
        <f>SUM(H11:H15)</f>
        <v>44155583.18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57842957.050000004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>
        <v>0</v>
      </c>
    </row>
    <row r="22" spans="4:10" ht="12.75">
      <c r="D22" t="s">
        <v>17</v>
      </c>
      <c r="J22" s="4">
        <v>879143.2</v>
      </c>
    </row>
    <row r="24" ht="12.75">
      <c r="C24" t="s">
        <v>7</v>
      </c>
    </row>
    <row r="25" spans="4:8" ht="12.75">
      <c r="D25" t="s">
        <v>18</v>
      </c>
      <c r="H25" s="4">
        <v>3944057.66</v>
      </c>
    </row>
    <row r="26" spans="4:8" ht="12.75">
      <c r="D26" t="s">
        <v>27</v>
      </c>
      <c r="H26" s="4">
        <v>1491100</v>
      </c>
    </row>
    <row r="27" spans="4:8" ht="12.75">
      <c r="D27" t="s">
        <v>28</v>
      </c>
      <c r="H27" s="4">
        <v>979906.88</v>
      </c>
    </row>
    <row r="28" spans="4:8" ht="12.75">
      <c r="D28" t="s">
        <v>29</v>
      </c>
      <c r="H28" s="4">
        <v>958751.63</v>
      </c>
    </row>
    <row r="29" spans="4:8" ht="12.75">
      <c r="D29" t="s">
        <v>30</v>
      </c>
      <c r="H29" s="4">
        <v>89646.99</v>
      </c>
    </row>
    <row r="30" spans="4:8" ht="12.75">
      <c r="D30" t="s">
        <v>19</v>
      </c>
      <c r="H30" s="4">
        <v>5833648.31</v>
      </c>
    </row>
    <row r="31" spans="4:8" ht="12.75">
      <c r="D31" t="s">
        <v>31</v>
      </c>
      <c r="H31" s="4">
        <v>1500159.16</v>
      </c>
    </row>
    <row r="32" spans="4:8" ht="12.75">
      <c r="D32" t="s">
        <v>50</v>
      </c>
      <c r="H32" s="4">
        <v>248354</v>
      </c>
    </row>
    <row r="33" spans="4:10" ht="12.75">
      <c r="D33" t="s">
        <v>20</v>
      </c>
      <c r="H33" s="5">
        <v>469468.5</v>
      </c>
      <c r="J33" s="4">
        <f>SUM(H25:H33)</f>
        <v>15515093.129999999</v>
      </c>
    </row>
    <row r="34" spans="8:10" ht="12.75">
      <c r="H34" s="4"/>
      <c r="J34" s="4"/>
    </row>
    <row r="35" spans="3:10" ht="12.75">
      <c r="C35" t="s">
        <v>8</v>
      </c>
      <c r="J35" s="4">
        <v>9577404.22</v>
      </c>
    </row>
    <row r="36" ht="12.75">
      <c r="J36" s="4"/>
    </row>
    <row r="37" spans="3:10" ht="12.75">
      <c r="C37" t="s">
        <v>9</v>
      </c>
      <c r="J37" s="4"/>
    </row>
    <row r="39" spans="2:10" ht="12.75">
      <c r="B39" t="s">
        <v>10</v>
      </c>
      <c r="J39" s="8">
        <f>SUM(J22:J38)</f>
        <v>25971640.549999997</v>
      </c>
    </row>
    <row r="41" spans="2:10" ht="13.5" thickBot="1">
      <c r="B41" t="s">
        <v>11</v>
      </c>
      <c r="J41" s="9">
        <f>+J17-J39</f>
        <v>31871316.500000007</v>
      </c>
    </row>
    <row r="42" ht="13.5" thickTop="1"/>
    <row r="44" ht="12.75">
      <c r="B44" t="s">
        <v>25</v>
      </c>
    </row>
    <row r="49" spans="2:8" ht="12.75">
      <c r="B49" t="s">
        <v>33</v>
      </c>
      <c r="F49" s="13" t="s">
        <v>36</v>
      </c>
      <c r="H49" s="13" t="s">
        <v>38</v>
      </c>
    </row>
    <row r="51" spans="2:8" ht="12.75">
      <c r="B51" s="2" t="s">
        <v>35</v>
      </c>
      <c r="D51" s="2"/>
      <c r="E51" s="2"/>
      <c r="F51" s="2" t="s">
        <v>37</v>
      </c>
      <c r="H51" s="2" t="s">
        <v>39</v>
      </c>
    </row>
    <row r="52" spans="2:8" ht="12.75">
      <c r="B52" s="13" t="s">
        <v>34</v>
      </c>
      <c r="F52" s="13" t="s">
        <v>24</v>
      </c>
      <c r="H52" s="13" t="s">
        <v>40</v>
      </c>
    </row>
    <row r="56" ht="12.75">
      <c r="F56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0">
      <selection activeCell="J35" sqref="J35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51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49</v>
      </c>
      <c r="H11" s="4">
        <v>48262576.81</v>
      </c>
    </row>
    <row r="12" spans="2:8" ht="12.75">
      <c r="B12" t="s">
        <v>14</v>
      </c>
      <c r="H12" s="4">
        <v>3335868.91</v>
      </c>
    </row>
    <row r="13" spans="2:8" ht="12.75">
      <c r="B13" t="s">
        <v>15</v>
      </c>
      <c r="H13" s="4">
        <v>50067</v>
      </c>
    </row>
    <row r="14" spans="2:10" ht="12.75">
      <c r="B14" t="s">
        <v>16</v>
      </c>
      <c r="H14" s="6">
        <v>32259.73</v>
      </c>
      <c r="J14" s="4"/>
    </row>
    <row r="15" spans="2:10" ht="12.75">
      <c r="B15" t="s">
        <v>26</v>
      </c>
      <c r="H15" s="5">
        <v>0.08</v>
      </c>
      <c r="J15" s="4">
        <f>SUM(H11:H15)</f>
        <v>51680772.529999994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65368146.4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>
        <v>0</v>
      </c>
    </row>
    <row r="22" spans="4:10" ht="12.75">
      <c r="D22" t="s">
        <v>17</v>
      </c>
      <c r="J22" s="4">
        <v>1134143.2</v>
      </c>
    </row>
    <row r="24" ht="12.75">
      <c r="C24" t="s">
        <v>7</v>
      </c>
    </row>
    <row r="25" spans="4:8" ht="12.75">
      <c r="D25" t="s">
        <v>18</v>
      </c>
      <c r="H25" s="4">
        <v>4615427.66</v>
      </c>
    </row>
    <row r="26" spans="4:8" ht="12.75">
      <c r="D26" t="s">
        <v>27</v>
      </c>
      <c r="H26" s="4">
        <v>1524300</v>
      </c>
    </row>
    <row r="27" spans="4:8" ht="12.75">
      <c r="D27" t="s">
        <v>28</v>
      </c>
      <c r="H27" s="4">
        <v>1427485.38</v>
      </c>
    </row>
    <row r="28" spans="4:8" ht="12.75">
      <c r="D28" t="s">
        <v>29</v>
      </c>
      <c r="H28" s="4">
        <v>1136445.83</v>
      </c>
    </row>
    <row r="29" spans="4:8" ht="12.75">
      <c r="D29" t="s">
        <v>30</v>
      </c>
      <c r="H29" s="4">
        <v>117798.35</v>
      </c>
    </row>
    <row r="30" spans="4:8" ht="12.75">
      <c r="D30" t="s">
        <v>19</v>
      </c>
      <c r="H30" s="4">
        <v>7820132.82</v>
      </c>
    </row>
    <row r="31" spans="4:8" ht="12.75">
      <c r="D31" t="s">
        <v>31</v>
      </c>
      <c r="H31" s="4">
        <v>3530869.57</v>
      </c>
    </row>
    <row r="32" spans="4:8" ht="12.75">
      <c r="D32" t="s">
        <v>50</v>
      </c>
      <c r="H32" s="4">
        <v>580673.06</v>
      </c>
    </row>
    <row r="33" spans="4:10" ht="12.75">
      <c r="D33" t="s">
        <v>20</v>
      </c>
      <c r="H33" s="5">
        <v>1314573.5</v>
      </c>
      <c r="J33" s="4">
        <f>SUM(H25:H33)</f>
        <v>22067706.169999998</v>
      </c>
    </row>
    <row r="34" spans="8:10" ht="12.75">
      <c r="H34" s="4"/>
      <c r="J34" s="4"/>
    </row>
    <row r="35" spans="3:10" ht="12.75">
      <c r="C35" t="s">
        <v>8</v>
      </c>
      <c r="J35" s="4">
        <v>10469928.95</v>
      </c>
    </row>
    <row r="36" ht="12.75">
      <c r="J36" s="4"/>
    </row>
    <row r="37" spans="3:10" ht="12.75">
      <c r="C37" t="s">
        <v>9</v>
      </c>
      <c r="J37" s="4"/>
    </row>
    <row r="39" spans="2:10" ht="12.75">
      <c r="B39" t="s">
        <v>10</v>
      </c>
      <c r="J39" s="8">
        <f>SUM(J22:J38)</f>
        <v>33671778.31999999</v>
      </c>
    </row>
    <row r="41" spans="2:10" ht="13.5" thickBot="1">
      <c r="B41" t="s">
        <v>11</v>
      </c>
      <c r="J41" s="9">
        <f>+J17-J39</f>
        <v>31696368.080000006</v>
      </c>
    </row>
    <row r="42" ht="13.5" thickTop="1"/>
    <row r="44" ht="12.75">
      <c r="B44" t="s">
        <v>25</v>
      </c>
    </row>
    <row r="49" spans="2:8" ht="12.75">
      <c r="B49" t="s">
        <v>33</v>
      </c>
      <c r="F49" s="13" t="s">
        <v>36</v>
      </c>
      <c r="H49" s="13" t="s">
        <v>38</v>
      </c>
    </row>
    <row r="51" spans="2:8" ht="12.75">
      <c r="B51" s="2" t="s">
        <v>35</v>
      </c>
      <c r="D51" s="2"/>
      <c r="E51" s="2"/>
      <c r="F51" s="2" t="s">
        <v>37</v>
      </c>
      <c r="H51" s="2" t="s">
        <v>39</v>
      </c>
    </row>
    <row r="52" spans="2:8" ht="12.75">
      <c r="B52" s="13" t="s">
        <v>34</v>
      </c>
      <c r="F52" s="13" t="s">
        <v>24</v>
      </c>
      <c r="H52" s="13" t="s">
        <v>40</v>
      </c>
    </row>
    <row r="56" ht="12.75">
      <c r="F56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0">
      <selection activeCell="J35" sqref="J35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52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49</v>
      </c>
      <c r="H11" s="4">
        <f>53806639.61-4195283.58</f>
        <v>49611356.03</v>
      </c>
    </row>
    <row r="12" spans="2:8" ht="12.75">
      <c r="B12" t="s">
        <v>14</v>
      </c>
      <c r="H12" s="4">
        <v>3648607.48</v>
      </c>
    </row>
    <row r="13" spans="2:8" ht="12.75">
      <c r="B13" t="s">
        <v>15</v>
      </c>
      <c r="H13" s="4">
        <v>50067</v>
      </c>
    </row>
    <row r="14" spans="2:10" ht="12.75">
      <c r="B14" t="s">
        <v>16</v>
      </c>
      <c r="H14" s="6">
        <v>36209.23</v>
      </c>
      <c r="J14" s="4"/>
    </row>
    <row r="15" spans="2:10" ht="12.75">
      <c r="B15" t="s">
        <v>26</v>
      </c>
      <c r="H15" s="5">
        <v>0.08</v>
      </c>
      <c r="J15" s="4">
        <f>SUM(H11:H15)</f>
        <v>53346239.81999999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67033613.69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>
        <v>1134143.2</v>
      </c>
    </row>
    <row r="22" spans="4:10" ht="12.75">
      <c r="D22" t="s">
        <v>17</v>
      </c>
      <c r="J22" s="4"/>
    </row>
    <row r="24" ht="12.75">
      <c r="C24" t="s">
        <v>7</v>
      </c>
    </row>
    <row r="25" spans="4:8" ht="12.75">
      <c r="D25" t="s">
        <v>18</v>
      </c>
      <c r="H25" s="4">
        <v>4627327.66</v>
      </c>
    </row>
    <row r="26" spans="4:8" ht="12.75">
      <c r="D26" t="s">
        <v>27</v>
      </c>
      <c r="H26" s="4">
        <v>1571200</v>
      </c>
    </row>
    <row r="27" spans="4:8" ht="12.75">
      <c r="D27" t="s">
        <v>28</v>
      </c>
      <c r="H27" s="4">
        <v>2042703.18</v>
      </c>
    </row>
    <row r="28" spans="4:8" ht="12.75">
      <c r="D28" t="s">
        <v>29</v>
      </c>
      <c r="H28" s="4">
        <v>1419936.94</v>
      </c>
    </row>
    <row r="29" spans="4:8" ht="12.75">
      <c r="D29" t="s">
        <v>30</v>
      </c>
      <c r="H29" s="4">
        <v>149501.35</v>
      </c>
    </row>
    <row r="30" spans="4:8" ht="12.75">
      <c r="D30" t="s">
        <v>19</v>
      </c>
      <c r="H30" s="4">
        <v>9199273.6</v>
      </c>
    </row>
    <row r="31" spans="4:8" ht="12.75">
      <c r="D31" t="s">
        <v>31</v>
      </c>
      <c r="H31" s="4">
        <v>5183596.53</v>
      </c>
    </row>
    <row r="32" spans="4:8" ht="12.75">
      <c r="D32" t="s">
        <v>50</v>
      </c>
      <c r="H32" s="4">
        <v>580673.06</v>
      </c>
    </row>
    <row r="33" spans="4:10" ht="12.75">
      <c r="D33" t="s">
        <v>20</v>
      </c>
      <c r="H33" s="5">
        <v>1779423.5</v>
      </c>
      <c r="J33" s="4">
        <f>SUM(H25:H33)</f>
        <v>26553635.819999997</v>
      </c>
    </row>
    <row r="34" spans="8:10" ht="12.75">
      <c r="H34" s="4"/>
      <c r="J34" s="4"/>
    </row>
    <row r="35" spans="3:10" ht="12.75">
      <c r="C35" t="s">
        <v>8</v>
      </c>
      <c r="J35" s="4"/>
    </row>
    <row r="36" ht="12.75">
      <c r="J36" s="4"/>
    </row>
    <row r="37" spans="3:10" ht="12.75">
      <c r="C37" t="s">
        <v>9</v>
      </c>
      <c r="J37" s="4"/>
    </row>
    <row r="39" spans="2:10" ht="12.75">
      <c r="B39" t="s">
        <v>10</v>
      </c>
      <c r="J39" s="8">
        <f>SUM(J22:J38)</f>
        <v>26553635.819999997</v>
      </c>
    </row>
    <row r="41" spans="2:10" ht="13.5" thickBot="1">
      <c r="B41" t="s">
        <v>11</v>
      </c>
      <c r="J41" s="9">
        <f>+J17-J39</f>
        <v>40479977.870000005</v>
      </c>
    </row>
    <row r="42" ht="13.5" thickTop="1"/>
    <row r="44" ht="12.75">
      <c r="B44" t="s">
        <v>25</v>
      </c>
    </row>
    <row r="49" spans="2:8" ht="12.75">
      <c r="B49" t="s">
        <v>33</v>
      </c>
      <c r="F49" s="13" t="s">
        <v>36</v>
      </c>
      <c r="H49" s="13" t="s">
        <v>38</v>
      </c>
    </row>
    <row r="51" spans="2:8" ht="12.75">
      <c r="B51" s="2" t="s">
        <v>35</v>
      </c>
      <c r="D51" s="2"/>
      <c r="E51" s="2"/>
      <c r="F51" s="2" t="s">
        <v>37</v>
      </c>
      <c r="H51" s="2" t="s">
        <v>39</v>
      </c>
    </row>
    <row r="52" spans="2:8" ht="12.75">
      <c r="B52" s="13" t="s">
        <v>34</v>
      </c>
      <c r="F52" s="13" t="s">
        <v>24</v>
      </c>
      <c r="H52" s="13" t="s">
        <v>40</v>
      </c>
    </row>
    <row r="56" ht="12.75">
      <c r="F56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0">
      <selection activeCell="J35" sqref="J35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53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49</v>
      </c>
      <c r="H11" s="4">
        <f>54575659.25-4225327.85</f>
        <v>50350331.4</v>
      </c>
    </row>
    <row r="12" spans="2:8" ht="12.75">
      <c r="B12" t="s">
        <v>14</v>
      </c>
      <c r="H12" s="4">
        <v>3854876.03</v>
      </c>
    </row>
    <row r="13" spans="2:8" ht="12.75">
      <c r="B13" t="s">
        <v>15</v>
      </c>
      <c r="H13" s="4">
        <v>50067</v>
      </c>
    </row>
    <row r="14" spans="2:10" ht="12.75">
      <c r="B14" t="s">
        <v>16</v>
      </c>
      <c r="H14" s="6">
        <v>39071.58</v>
      </c>
      <c r="J14" s="4"/>
    </row>
    <row r="15" spans="2:10" ht="12.75">
      <c r="B15" t="s">
        <v>26</v>
      </c>
      <c r="H15" s="5">
        <v>0.08</v>
      </c>
      <c r="J15" s="4">
        <f>SUM(H11:H15)</f>
        <v>54294346.089999996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67981719.96000001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/>
    </row>
    <row r="22" spans="4:10" ht="12.75">
      <c r="D22" t="s">
        <v>17</v>
      </c>
      <c r="H22" s="4">
        <v>1182238.44</v>
      </c>
      <c r="J22" s="4"/>
    </row>
    <row r="23" ht="12.75">
      <c r="H23" s="4"/>
    </row>
    <row r="24" spans="3:8" ht="12.75">
      <c r="C24" t="s">
        <v>7</v>
      </c>
      <c r="H24" s="4"/>
    </row>
    <row r="25" spans="4:8" ht="12.75">
      <c r="D25" t="s">
        <v>18</v>
      </c>
      <c r="H25" s="4">
        <v>4755699.98</v>
      </c>
    </row>
    <row r="26" spans="4:8" ht="12.75">
      <c r="D26" t="s">
        <v>27</v>
      </c>
      <c r="H26" s="4">
        <v>1601100</v>
      </c>
    </row>
    <row r="27" spans="4:8" ht="12.75">
      <c r="D27" t="s">
        <v>28</v>
      </c>
      <c r="H27" s="4">
        <v>2834282.75</v>
      </c>
    </row>
    <row r="28" spans="4:8" ht="12.75">
      <c r="D28" t="s">
        <v>29</v>
      </c>
      <c r="H28" s="4">
        <v>1644115.2</v>
      </c>
    </row>
    <row r="29" spans="4:8" ht="12.75">
      <c r="D29" t="s">
        <v>30</v>
      </c>
      <c r="H29" s="4">
        <v>158206.12</v>
      </c>
    </row>
    <row r="30" spans="4:8" ht="12.75">
      <c r="D30" t="s">
        <v>54</v>
      </c>
      <c r="H30" s="4">
        <v>80000</v>
      </c>
    </row>
    <row r="31" spans="4:8" ht="12.75">
      <c r="D31" t="s">
        <v>19</v>
      </c>
      <c r="H31" s="4">
        <v>10581484.22</v>
      </c>
    </row>
    <row r="32" spans="4:8" ht="12.75">
      <c r="D32" t="s">
        <v>31</v>
      </c>
      <c r="H32" s="4">
        <v>5336498.22</v>
      </c>
    </row>
    <row r="33" spans="4:8" ht="12.75">
      <c r="D33" t="s">
        <v>50</v>
      </c>
      <c r="H33" s="4">
        <v>580673.06</v>
      </c>
    </row>
    <row r="34" spans="4:10" ht="12.75">
      <c r="D34" t="s">
        <v>20</v>
      </c>
      <c r="H34" s="5">
        <v>2894826.38</v>
      </c>
      <c r="J34" s="4">
        <f>SUM(H25:H34)</f>
        <v>30466885.929999996</v>
      </c>
    </row>
    <row r="35" spans="8:10" ht="12.75">
      <c r="H35" s="4"/>
      <c r="J35" s="4"/>
    </row>
    <row r="36" spans="3:10" ht="12.75">
      <c r="C36" t="s">
        <v>8</v>
      </c>
      <c r="J36" s="4">
        <v>13403179.73</v>
      </c>
    </row>
    <row r="37" ht="12.75">
      <c r="J37" s="4"/>
    </row>
    <row r="38" spans="3:10" ht="12.75">
      <c r="C38" t="s">
        <v>9</v>
      </c>
      <c r="J38" s="4">
        <v>0</v>
      </c>
    </row>
    <row r="40" spans="2:10" ht="12.75">
      <c r="B40" t="s">
        <v>10</v>
      </c>
      <c r="J40" s="8">
        <f>SUM(J22:J39)</f>
        <v>43870065.66</v>
      </c>
    </row>
    <row r="42" spans="2:10" ht="13.5" thickBot="1">
      <c r="B42" t="s">
        <v>11</v>
      </c>
      <c r="J42" s="9">
        <f>+J17-J40</f>
        <v>24111654.300000012</v>
      </c>
    </row>
    <row r="43" ht="13.5" thickTop="1"/>
    <row r="45" ht="12.75">
      <c r="B45" t="s">
        <v>25</v>
      </c>
    </row>
    <row r="50" spans="2:8" ht="12.75">
      <c r="B50" t="s">
        <v>33</v>
      </c>
      <c r="F50" s="13" t="s">
        <v>36</v>
      </c>
      <c r="H50" s="13" t="s">
        <v>38</v>
      </c>
    </row>
    <row r="52" spans="2:8" ht="12.75">
      <c r="B52" s="2" t="s">
        <v>35</v>
      </c>
      <c r="D52" s="2"/>
      <c r="E52" s="2"/>
      <c r="F52" s="2" t="s">
        <v>37</v>
      </c>
      <c r="H52" s="2" t="s">
        <v>39</v>
      </c>
    </row>
    <row r="53" spans="2:8" ht="12.75">
      <c r="B53" s="13" t="s">
        <v>34</v>
      </c>
      <c r="F53" s="13" t="s">
        <v>24</v>
      </c>
      <c r="H53" s="13" t="s">
        <v>40</v>
      </c>
    </row>
    <row r="57" ht="12.75">
      <c r="F57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with SP2</dc:creator>
  <cp:keywords/>
  <dc:description/>
  <cp:lastModifiedBy>user</cp:lastModifiedBy>
  <cp:lastPrinted>2002-01-01T10:02:49Z</cp:lastPrinted>
  <dcterms:created xsi:type="dcterms:W3CDTF">2011-06-23T07:14:16Z</dcterms:created>
  <dcterms:modified xsi:type="dcterms:W3CDTF">2002-01-01T10:03:36Z</dcterms:modified>
  <cp:category/>
  <cp:version/>
  <cp:contentType/>
  <cp:contentStatus/>
</cp:coreProperties>
</file>